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00" yWindow="-255" windowWidth="16260" windowHeight="12555"/>
  </bookViews>
  <sheets>
    <sheet name="план.ст-ть (2022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(2022)'!$B:$B,'план.ст-ть (2022)'!$6:$7</definedName>
    <definedName name="_xlnm.Print_Area" localSheetId="0">'план.ст-ть (2022)'!$A$1:$AC$120</definedName>
  </definedNames>
  <calcPr calcId="145621"/>
</workbook>
</file>

<file path=xl/calcChain.xml><?xml version="1.0" encoding="utf-8"?>
<calcChain xmlns="http://schemas.openxmlformats.org/spreadsheetml/2006/main">
  <c r="D120" i="1" l="1"/>
  <c r="E27" i="1" l="1"/>
  <c r="N27" i="1"/>
  <c r="K27" i="1" s="1"/>
  <c r="R27" i="1" s="1"/>
  <c r="O11" i="1" l="1"/>
  <c r="N11" i="1" s="1"/>
  <c r="M11" i="1"/>
  <c r="M15" i="1" l="1"/>
  <c r="O15" i="1"/>
  <c r="O56" i="1"/>
  <c r="O16" i="1" l="1"/>
  <c r="O109" i="1"/>
  <c r="M87" i="1" l="1"/>
  <c r="O20" i="1" l="1"/>
  <c r="M28" i="1" l="1"/>
  <c r="O87" i="1" l="1"/>
  <c r="N87" i="1"/>
  <c r="K87" i="1"/>
  <c r="T26" i="1" l="1"/>
  <c r="S26" i="1" s="1"/>
  <c r="M36" i="1" l="1"/>
  <c r="O31" i="1" l="1"/>
  <c r="M115" i="1"/>
  <c r="M32" i="1" l="1"/>
  <c r="M89" i="1" l="1"/>
  <c r="F120" i="1" l="1"/>
  <c r="J12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0" i="1"/>
  <c r="Z80" i="1" l="1"/>
  <c r="Z81" i="1"/>
  <c r="V80" i="1"/>
  <c r="T80" i="1" s="1"/>
  <c r="S80" i="1" s="1"/>
  <c r="V81" i="1"/>
  <c r="T81" i="1" s="1"/>
  <c r="S81" i="1" s="1"/>
  <c r="N80" i="1"/>
  <c r="K80" i="1" s="1"/>
  <c r="R80" i="1" s="1"/>
  <c r="N81" i="1"/>
  <c r="K81" i="1" s="1"/>
  <c r="R81" i="1" s="1"/>
  <c r="AC81" i="1" l="1"/>
  <c r="AC80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8" i="1"/>
  <c r="N79" i="1"/>
  <c r="N82" i="1"/>
  <c r="N83" i="1"/>
  <c r="N84" i="1"/>
  <c r="N85" i="1"/>
  <c r="N86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0" i="1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8" i="1"/>
  <c r="K29" i="1"/>
  <c r="K30" i="1"/>
  <c r="K31" i="1"/>
  <c r="K32" i="1"/>
  <c r="K33" i="1"/>
  <c r="K34" i="1"/>
  <c r="K35" i="1"/>
  <c r="K36" i="1"/>
  <c r="R36" i="1" s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8" i="1"/>
  <c r="K79" i="1"/>
  <c r="K82" i="1"/>
  <c r="K83" i="1"/>
  <c r="K84" i="1"/>
  <c r="K85" i="1"/>
  <c r="K86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V11" i="1"/>
  <c r="T11" i="1" s="1"/>
  <c r="S11" i="1" s="1"/>
  <c r="V12" i="1"/>
  <c r="T12" i="1" s="1"/>
  <c r="S12" i="1" s="1"/>
  <c r="V13" i="1"/>
  <c r="T13" i="1" s="1"/>
  <c r="S13" i="1" s="1"/>
  <c r="V14" i="1"/>
  <c r="T14" i="1" s="1"/>
  <c r="S14" i="1" s="1"/>
  <c r="V15" i="1"/>
  <c r="T15" i="1" s="1"/>
  <c r="S15" i="1" s="1"/>
  <c r="V16" i="1"/>
  <c r="T16" i="1" s="1"/>
  <c r="S16" i="1" s="1"/>
  <c r="V17" i="1"/>
  <c r="T17" i="1" s="1"/>
  <c r="S17" i="1" s="1"/>
  <c r="V18" i="1"/>
  <c r="T18" i="1" s="1"/>
  <c r="S18" i="1" s="1"/>
  <c r="V19" i="1"/>
  <c r="T19" i="1" s="1"/>
  <c r="S19" i="1" s="1"/>
  <c r="V20" i="1"/>
  <c r="T20" i="1" s="1"/>
  <c r="S20" i="1" s="1"/>
  <c r="V21" i="1"/>
  <c r="T21" i="1" s="1"/>
  <c r="S21" i="1" s="1"/>
  <c r="V22" i="1"/>
  <c r="T22" i="1" s="1"/>
  <c r="S22" i="1" s="1"/>
  <c r="V23" i="1"/>
  <c r="T23" i="1" s="1"/>
  <c r="S23" i="1" s="1"/>
  <c r="V24" i="1"/>
  <c r="T24" i="1" s="1"/>
  <c r="S24" i="1" s="1"/>
  <c r="V25" i="1"/>
  <c r="T25" i="1" s="1"/>
  <c r="S25" i="1" s="1"/>
  <c r="V26" i="1"/>
  <c r="V27" i="1"/>
  <c r="T27" i="1" s="1"/>
  <c r="S27" i="1" s="1"/>
  <c r="V28" i="1"/>
  <c r="T28" i="1" s="1"/>
  <c r="S28" i="1" s="1"/>
  <c r="V29" i="1"/>
  <c r="T29" i="1" s="1"/>
  <c r="S29" i="1" s="1"/>
  <c r="V30" i="1"/>
  <c r="T30" i="1" s="1"/>
  <c r="S30" i="1" s="1"/>
  <c r="V31" i="1"/>
  <c r="T31" i="1" s="1"/>
  <c r="S31" i="1" s="1"/>
  <c r="V32" i="1"/>
  <c r="T32" i="1" s="1"/>
  <c r="S32" i="1" s="1"/>
  <c r="V33" i="1"/>
  <c r="T33" i="1" s="1"/>
  <c r="S33" i="1" s="1"/>
  <c r="V34" i="1"/>
  <c r="T34" i="1" s="1"/>
  <c r="S34" i="1" s="1"/>
  <c r="V35" i="1"/>
  <c r="T35" i="1" s="1"/>
  <c r="S35" i="1" s="1"/>
  <c r="V36" i="1"/>
  <c r="T36" i="1" s="1"/>
  <c r="S36" i="1" s="1"/>
  <c r="V37" i="1"/>
  <c r="T37" i="1" s="1"/>
  <c r="S37" i="1" s="1"/>
  <c r="V38" i="1"/>
  <c r="T38" i="1" s="1"/>
  <c r="S38" i="1" s="1"/>
  <c r="V39" i="1"/>
  <c r="T39" i="1" s="1"/>
  <c r="S39" i="1" s="1"/>
  <c r="V40" i="1"/>
  <c r="T40" i="1" s="1"/>
  <c r="S40" i="1" s="1"/>
  <c r="V41" i="1"/>
  <c r="T41" i="1" s="1"/>
  <c r="S41" i="1" s="1"/>
  <c r="V42" i="1"/>
  <c r="T42" i="1" s="1"/>
  <c r="S42" i="1" s="1"/>
  <c r="V43" i="1"/>
  <c r="T43" i="1" s="1"/>
  <c r="S43" i="1" s="1"/>
  <c r="V44" i="1"/>
  <c r="T44" i="1" s="1"/>
  <c r="S44" i="1" s="1"/>
  <c r="V45" i="1"/>
  <c r="T45" i="1" s="1"/>
  <c r="S45" i="1" s="1"/>
  <c r="V46" i="1"/>
  <c r="T46" i="1" s="1"/>
  <c r="S46" i="1" s="1"/>
  <c r="V47" i="1"/>
  <c r="T47" i="1" s="1"/>
  <c r="S47" i="1" s="1"/>
  <c r="V48" i="1"/>
  <c r="T48" i="1" s="1"/>
  <c r="S48" i="1" s="1"/>
  <c r="V49" i="1"/>
  <c r="T49" i="1" s="1"/>
  <c r="S49" i="1" s="1"/>
  <c r="V50" i="1"/>
  <c r="T50" i="1" s="1"/>
  <c r="S50" i="1" s="1"/>
  <c r="V51" i="1"/>
  <c r="T51" i="1" s="1"/>
  <c r="S51" i="1" s="1"/>
  <c r="V52" i="1"/>
  <c r="T52" i="1" s="1"/>
  <c r="S52" i="1" s="1"/>
  <c r="V53" i="1"/>
  <c r="T53" i="1" s="1"/>
  <c r="S53" i="1" s="1"/>
  <c r="V54" i="1"/>
  <c r="T54" i="1" s="1"/>
  <c r="S54" i="1" s="1"/>
  <c r="V55" i="1"/>
  <c r="T55" i="1" s="1"/>
  <c r="S55" i="1" s="1"/>
  <c r="V56" i="1"/>
  <c r="T56" i="1" s="1"/>
  <c r="S56" i="1" s="1"/>
  <c r="V57" i="1"/>
  <c r="T57" i="1" s="1"/>
  <c r="S57" i="1" s="1"/>
  <c r="V58" i="1"/>
  <c r="T58" i="1" s="1"/>
  <c r="S58" i="1" s="1"/>
  <c r="V59" i="1"/>
  <c r="T59" i="1" s="1"/>
  <c r="S59" i="1" s="1"/>
  <c r="V60" i="1"/>
  <c r="T60" i="1" s="1"/>
  <c r="S60" i="1" s="1"/>
  <c r="V61" i="1"/>
  <c r="T61" i="1" s="1"/>
  <c r="S61" i="1" s="1"/>
  <c r="V62" i="1"/>
  <c r="T62" i="1" s="1"/>
  <c r="S62" i="1" s="1"/>
  <c r="V63" i="1"/>
  <c r="T63" i="1" s="1"/>
  <c r="S63" i="1" s="1"/>
  <c r="V64" i="1"/>
  <c r="T64" i="1" s="1"/>
  <c r="S64" i="1" s="1"/>
  <c r="V65" i="1"/>
  <c r="T65" i="1" s="1"/>
  <c r="S65" i="1" s="1"/>
  <c r="V66" i="1"/>
  <c r="T66" i="1" s="1"/>
  <c r="S66" i="1" s="1"/>
  <c r="V67" i="1"/>
  <c r="T67" i="1" s="1"/>
  <c r="S67" i="1" s="1"/>
  <c r="V68" i="1"/>
  <c r="T68" i="1" s="1"/>
  <c r="S68" i="1" s="1"/>
  <c r="V69" i="1"/>
  <c r="T69" i="1" s="1"/>
  <c r="S69" i="1" s="1"/>
  <c r="V70" i="1"/>
  <c r="T70" i="1" s="1"/>
  <c r="S70" i="1" s="1"/>
  <c r="V71" i="1"/>
  <c r="T71" i="1" s="1"/>
  <c r="S71" i="1" s="1"/>
  <c r="V72" i="1"/>
  <c r="T72" i="1" s="1"/>
  <c r="S72" i="1" s="1"/>
  <c r="V73" i="1"/>
  <c r="T73" i="1" s="1"/>
  <c r="S73" i="1" s="1"/>
  <c r="V74" i="1"/>
  <c r="T74" i="1" s="1"/>
  <c r="S74" i="1" s="1"/>
  <c r="V75" i="1"/>
  <c r="T75" i="1" s="1"/>
  <c r="S75" i="1" s="1"/>
  <c r="V76" i="1"/>
  <c r="T76" i="1" s="1"/>
  <c r="S76" i="1" s="1"/>
  <c r="V77" i="1"/>
  <c r="T77" i="1" s="1"/>
  <c r="S77" i="1" s="1"/>
  <c r="V78" i="1"/>
  <c r="T78" i="1" s="1"/>
  <c r="S78" i="1" s="1"/>
  <c r="V79" i="1"/>
  <c r="T79" i="1" s="1"/>
  <c r="S79" i="1" s="1"/>
  <c r="V82" i="1"/>
  <c r="T82" i="1" s="1"/>
  <c r="S82" i="1" s="1"/>
  <c r="V83" i="1"/>
  <c r="T83" i="1" s="1"/>
  <c r="S83" i="1" s="1"/>
  <c r="V84" i="1"/>
  <c r="T84" i="1" s="1"/>
  <c r="S84" i="1" s="1"/>
  <c r="V85" i="1"/>
  <c r="T85" i="1" s="1"/>
  <c r="S85" i="1" s="1"/>
  <c r="V86" i="1"/>
  <c r="T86" i="1" s="1"/>
  <c r="S86" i="1" s="1"/>
  <c r="V87" i="1"/>
  <c r="T87" i="1" s="1"/>
  <c r="S87" i="1" s="1"/>
  <c r="V88" i="1"/>
  <c r="T88" i="1" s="1"/>
  <c r="S88" i="1" s="1"/>
  <c r="V89" i="1"/>
  <c r="T89" i="1" s="1"/>
  <c r="S89" i="1" s="1"/>
  <c r="V90" i="1"/>
  <c r="T90" i="1" s="1"/>
  <c r="S90" i="1" s="1"/>
  <c r="V91" i="1"/>
  <c r="T91" i="1" s="1"/>
  <c r="S91" i="1" s="1"/>
  <c r="V92" i="1"/>
  <c r="T92" i="1" s="1"/>
  <c r="S92" i="1" s="1"/>
  <c r="V93" i="1"/>
  <c r="T93" i="1" s="1"/>
  <c r="S93" i="1" s="1"/>
  <c r="V94" i="1"/>
  <c r="T94" i="1" s="1"/>
  <c r="S94" i="1" s="1"/>
  <c r="V95" i="1"/>
  <c r="T95" i="1" s="1"/>
  <c r="S95" i="1" s="1"/>
  <c r="V96" i="1"/>
  <c r="T96" i="1" s="1"/>
  <c r="S96" i="1" s="1"/>
  <c r="V97" i="1"/>
  <c r="T97" i="1" s="1"/>
  <c r="S97" i="1" s="1"/>
  <c r="V98" i="1"/>
  <c r="T98" i="1" s="1"/>
  <c r="S98" i="1" s="1"/>
  <c r="V99" i="1"/>
  <c r="T99" i="1" s="1"/>
  <c r="S99" i="1" s="1"/>
  <c r="V100" i="1"/>
  <c r="T100" i="1" s="1"/>
  <c r="S100" i="1" s="1"/>
  <c r="V101" i="1"/>
  <c r="T101" i="1" s="1"/>
  <c r="S101" i="1" s="1"/>
  <c r="V102" i="1"/>
  <c r="T102" i="1" s="1"/>
  <c r="S102" i="1" s="1"/>
  <c r="V103" i="1"/>
  <c r="T103" i="1" s="1"/>
  <c r="S103" i="1" s="1"/>
  <c r="V104" i="1"/>
  <c r="T104" i="1" s="1"/>
  <c r="S104" i="1" s="1"/>
  <c r="V105" i="1"/>
  <c r="T105" i="1" s="1"/>
  <c r="S105" i="1" s="1"/>
  <c r="V106" i="1"/>
  <c r="T106" i="1" s="1"/>
  <c r="S106" i="1" s="1"/>
  <c r="V107" i="1"/>
  <c r="T107" i="1" s="1"/>
  <c r="S107" i="1" s="1"/>
  <c r="V108" i="1"/>
  <c r="T108" i="1" s="1"/>
  <c r="S108" i="1" s="1"/>
  <c r="V109" i="1"/>
  <c r="T109" i="1" s="1"/>
  <c r="S109" i="1" s="1"/>
  <c r="V110" i="1"/>
  <c r="T110" i="1" s="1"/>
  <c r="S110" i="1" s="1"/>
  <c r="V111" i="1"/>
  <c r="T111" i="1" s="1"/>
  <c r="S111" i="1" s="1"/>
  <c r="V112" i="1"/>
  <c r="T112" i="1" s="1"/>
  <c r="S112" i="1" s="1"/>
  <c r="V113" i="1"/>
  <c r="T113" i="1" s="1"/>
  <c r="S113" i="1" s="1"/>
  <c r="V114" i="1"/>
  <c r="T114" i="1" s="1"/>
  <c r="S114" i="1" s="1"/>
  <c r="V115" i="1"/>
  <c r="T115" i="1" s="1"/>
  <c r="S115" i="1" s="1"/>
  <c r="V116" i="1"/>
  <c r="T116" i="1" s="1"/>
  <c r="S116" i="1" s="1"/>
  <c r="V117" i="1"/>
  <c r="T117" i="1" s="1"/>
  <c r="S117" i="1" s="1"/>
  <c r="V118" i="1"/>
  <c r="T118" i="1" s="1"/>
  <c r="S118" i="1" s="1"/>
  <c r="V119" i="1"/>
  <c r="T119" i="1" s="1"/>
  <c r="S119" i="1" s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V10" i="1"/>
  <c r="Z10" i="1"/>
  <c r="R117" i="1" l="1"/>
  <c r="AC117" i="1"/>
  <c r="R113" i="1"/>
  <c r="AC113" i="1"/>
  <c r="R109" i="1"/>
  <c r="AC109" i="1"/>
  <c r="R105" i="1"/>
  <c r="AC105" i="1"/>
  <c r="R101" i="1"/>
  <c r="AC101" i="1"/>
  <c r="R97" i="1"/>
  <c r="AC97" i="1"/>
  <c r="R93" i="1"/>
  <c r="AC93" i="1"/>
  <c r="R89" i="1"/>
  <c r="AC89" i="1"/>
  <c r="R85" i="1"/>
  <c r="AC85" i="1"/>
  <c r="AC79" i="1"/>
  <c r="R75" i="1"/>
  <c r="AC75" i="1"/>
  <c r="R71" i="1"/>
  <c r="AC71" i="1"/>
  <c r="R67" i="1"/>
  <c r="AC67" i="1"/>
  <c r="R63" i="1"/>
  <c r="AC63" i="1"/>
  <c r="R59" i="1"/>
  <c r="AC59" i="1"/>
  <c r="R55" i="1"/>
  <c r="AC55" i="1"/>
  <c r="R51" i="1"/>
  <c r="AC51" i="1"/>
  <c r="R47" i="1"/>
  <c r="AC47" i="1"/>
  <c r="R43" i="1"/>
  <c r="AC43" i="1"/>
  <c r="R39" i="1"/>
  <c r="AC39" i="1"/>
  <c r="R35" i="1"/>
  <c r="AC35" i="1"/>
  <c r="R31" i="1"/>
  <c r="AC31" i="1"/>
  <c r="AC27" i="1"/>
  <c r="R23" i="1"/>
  <c r="AC23" i="1"/>
  <c r="R19" i="1"/>
  <c r="AC19" i="1"/>
  <c r="R15" i="1"/>
  <c r="AC15" i="1"/>
  <c r="R11" i="1"/>
  <c r="AC11" i="1"/>
  <c r="R116" i="1"/>
  <c r="AC116" i="1"/>
  <c r="R112" i="1"/>
  <c r="AC112" i="1"/>
  <c r="R108" i="1"/>
  <c r="AC108" i="1"/>
  <c r="R104" i="1"/>
  <c r="AC104" i="1"/>
  <c r="R100" i="1"/>
  <c r="AC100" i="1"/>
  <c r="R96" i="1"/>
  <c r="AC96" i="1"/>
  <c r="R92" i="1"/>
  <c r="AC92" i="1"/>
  <c r="R88" i="1"/>
  <c r="AC88" i="1"/>
  <c r="R84" i="1"/>
  <c r="AC84" i="1"/>
  <c r="R78" i="1"/>
  <c r="AC78" i="1"/>
  <c r="AC74" i="1"/>
  <c r="R70" i="1"/>
  <c r="AC70" i="1"/>
  <c r="R66" i="1"/>
  <c r="AC66" i="1"/>
  <c r="R62" i="1"/>
  <c r="AC62" i="1"/>
  <c r="R58" i="1"/>
  <c r="AC58" i="1"/>
  <c r="R54" i="1"/>
  <c r="AC54" i="1"/>
  <c r="R50" i="1"/>
  <c r="AC50" i="1"/>
  <c r="R46" i="1"/>
  <c r="AC46" i="1"/>
  <c r="R42" i="1"/>
  <c r="AC42" i="1"/>
  <c r="R38" i="1"/>
  <c r="AC38" i="1"/>
  <c r="R34" i="1"/>
  <c r="AC34" i="1"/>
  <c r="R30" i="1"/>
  <c r="AC30" i="1"/>
  <c r="R26" i="1"/>
  <c r="AC26" i="1"/>
  <c r="R22" i="1"/>
  <c r="AC22" i="1"/>
  <c r="R18" i="1"/>
  <c r="AC18" i="1"/>
  <c r="R14" i="1"/>
  <c r="AC14" i="1"/>
  <c r="R119" i="1"/>
  <c r="AC119" i="1"/>
  <c r="R115" i="1"/>
  <c r="AC115" i="1"/>
  <c r="R111" i="1"/>
  <c r="AC111" i="1"/>
  <c r="R107" i="1"/>
  <c r="AC107" i="1"/>
  <c r="R103" i="1"/>
  <c r="AC103" i="1"/>
  <c r="R99" i="1"/>
  <c r="AC99" i="1"/>
  <c r="AC95" i="1"/>
  <c r="R91" i="1"/>
  <c r="AC91" i="1"/>
  <c r="R87" i="1"/>
  <c r="AC87" i="1"/>
  <c r="R83" i="1"/>
  <c r="AC83" i="1"/>
  <c r="R77" i="1"/>
  <c r="AC77" i="1"/>
  <c r="R73" i="1"/>
  <c r="AC73" i="1"/>
  <c r="R69" i="1"/>
  <c r="AC69" i="1"/>
  <c r="R65" i="1"/>
  <c r="AC65" i="1"/>
  <c r="R61" i="1"/>
  <c r="AC61" i="1"/>
  <c r="R57" i="1"/>
  <c r="AC57" i="1"/>
  <c r="R53" i="1"/>
  <c r="AC53" i="1"/>
  <c r="R49" i="1"/>
  <c r="AC49" i="1"/>
  <c r="R45" i="1"/>
  <c r="AC45" i="1"/>
  <c r="R41" i="1"/>
  <c r="AC41" i="1"/>
  <c r="R37" i="1"/>
  <c r="AC37" i="1"/>
  <c r="R33" i="1"/>
  <c r="AC33" i="1"/>
  <c r="R29" i="1"/>
  <c r="AC29" i="1"/>
  <c r="R25" i="1"/>
  <c r="AC25" i="1"/>
  <c r="R21" i="1"/>
  <c r="AC21" i="1"/>
  <c r="R17" i="1"/>
  <c r="AC17" i="1"/>
  <c r="R13" i="1"/>
  <c r="AC13" i="1"/>
  <c r="R118" i="1"/>
  <c r="AC118" i="1"/>
  <c r="R114" i="1"/>
  <c r="AC114" i="1"/>
  <c r="R110" i="1"/>
  <c r="AC110" i="1"/>
  <c r="R106" i="1"/>
  <c r="AC106" i="1"/>
  <c r="R102" i="1"/>
  <c r="AC102" i="1"/>
  <c r="R98" i="1"/>
  <c r="AC98" i="1"/>
  <c r="R94" i="1"/>
  <c r="AC94" i="1"/>
  <c r="R90" i="1"/>
  <c r="AC90" i="1"/>
  <c r="AC86" i="1"/>
  <c r="R82" i="1"/>
  <c r="AC82" i="1"/>
  <c r="R76" i="1"/>
  <c r="AC76" i="1"/>
  <c r="R72" i="1"/>
  <c r="AC72" i="1"/>
  <c r="R68" i="1"/>
  <c r="AC68" i="1"/>
  <c r="R64" i="1"/>
  <c r="AC64" i="1"/>
  <c r="R60" i="1"/>
  <c r="AC60" i="1"/>
  <c r="R56" i="1"/>
  <c r="AC56" i="1"/>
  <c r="R52" i="1"/>
  <c r="AC52" i="1"/>
  <c r="R48" i="1"/>
  <c r="AC48" i="1"/>
  <c r="R44" i="1"/>
  <c r="AC44" i="1"/>
  <c r="R40" i="1"/>
  <c r="AC40" i="1"/>
  <c r="AC36" i="1"/>
  <c r="R32" i="1"/>
  <c r="AC32" i="1"/>
  <c r="R28" i="1"/>
  <c r="AC28" i="1"/>
  <c r="R24" i="1"/>
  <c r="AC24" i="1"/>
  <c r="R20" i="1"/>
  <c r="AC20" i="1"/>
  <c r="R16" i="1"/>
  <c r="AC16" i="1"/>
  <c r="R12" i="1"/>
  <c r="AC12" i="1"/>
  <c r="R86" i="1"/>
  <c r="R79" i="1"/>
  <c r="R95" i="1"/>
  <c r="R74" i="1"/>
  <c r="P120" i="1" l="1"/>
  <c r="O120" i="1"/>
  <c r="N120" i="1" l="1"/>
  <c r="K10" i="1"/>
  <c r="M120" i="1"/>
  <c r="L120" i="1" l="1"/>
  <c r="I120" i="1" l="1"/>
  <c r="H120" i="1"/>
  <c r="G120" i="1"/>
  <c r="E120" i="1" l="1"/>
  <c r="Q120" i="1"/>
  <c r="AB120" i="1" l="1"/>
  <c r="AA120" i="1"/>
  <c r="Y120" i="1"/>
  <c r="X120" i="1"/>
  <c r="W120" i="1" l="1"/>
  <c r="V120" i="1" l="1"/>
  <c r="U120" i="1"/>
  <c r="R10" i="1" l="1"/>
  <c r="R120" i="1" s="1"/>
  <c r="K120" i="1"/>
  <c r="Z120" i="1"/>
  <c r="T10" i="1" l="1"/>
  <c r="S10" i="1" s="1"/>
  <c r="AC10" i="1" s="1"/>
  <c r="AC120" i="1" l="1"/>
  <c r="T120" i="1"/>
  <c r="S12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</calcChain>
</file>

<file path=xl/sharedStrings.xml><?xml version="1.0" encoding="utf-8"?>
<sst xmlns="http://schemas.openxmlformats.org/spreadsheetml/2006/main" count="198" uniqueCount="186">
  <si>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</si>
  <si>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</si>
  <si>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</si>
  <si>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</si>
  <si>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</si>
  <si>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</si>
  <si>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</si>
  <si>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</si>
  <si>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</si>
  <si>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</si>
  <si>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</si>
  <si>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</si>
  <si>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</si>
  <si>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</si>
  <si>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</si>
  <si>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</si>
  <si>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</si>
  <si>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</si>
  <si>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</si>
  <si>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</si>
  <si>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</si>
  <si>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</si>
  <si>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</si>
  <si>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</si>
  <si>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</si>
  <si>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</si>
  <si>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</si>
  <si>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</si>
  <si>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</si>
  <si>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</si>
  <si>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</si>
  <si>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</si>
  <si>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</si>
  <si>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</si>
  <si>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</si>
  <si>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</si>
  <si>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</si>
  <si>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</si>
  <si>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</si>
  <si>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</si>
  <si>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</si>
  <si>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</si>
  <si>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</si>
  <si>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</si>
  <si>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</si>
  <si>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</si>
  <si>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</si>
  <si>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</si>
  <si>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</si>
  <si>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</si>
  <si>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</si>
  <si>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</si>
  <si>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</si>
  <si>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</si>
  <si>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</si>
  <si>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</si>
  <si>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</si>
  <si>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</si>
  <si>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</si>
  <si>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</si>
  <si>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</si>
  <si>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</si>
  <si>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</si>
  <si>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</si>
  <si>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</si>
  <si>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</si>
  <si>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</si>
  <si>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</si>
  <si>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</si>
  <si>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</si>
  <si>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</si>
  <si>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</si>
  <si>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</si>
  <si>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</si>
  <si>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</si>
  <si>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</si>
  <si>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</si>
  <si>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</si>
  <si>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</si>
  <si>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</si>
  <si>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</si>
  <si>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</si>
  <si>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</si>
  <si>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</si>
  <si>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</si>
  <si>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</si>
  <si>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</si>
  <si>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</si>
  <si>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</si>
  <si>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</si>
  <si>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</si>
  <si>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</si>
  <si>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</si>
  <si>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</si>
  <si>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</si>
  <si>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</si>
  <si>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</si>
  <si>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</si>
  <si>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</si>
  <si>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</si>
  <si>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</si>
  <si>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</si>
  <si>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</si>
  <si>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</si>
  <si>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</si>
  <si>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</si>
  <si>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</si>
  <si>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</si>
  <si>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</si>
  <si>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</si>
  <si>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</si>
  <si>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</si>
  <si>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</si>
  <si>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</si>
  <si>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</si>
  <si>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</si>
  <si>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</si>
  <si>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</si>
  <si>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</si>
  <si>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</si>
  <si>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</si>
  <si>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</si>
  <si>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</si>
  <si>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</si>
  <si>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</si>
  <si>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</si>
  <si>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</si>
  <si>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</si>
  <si>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</si>
  <si>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ООО "Старт групп"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</si>
  <si>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</si>
  <si>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</si>
  <si>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</si>
  <si>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</si>
  <si>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</si>
  <si>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</si>
  <si>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</si>
  <si>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</si>
  <si>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</si>
  <si>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</si>
  <si>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</si>
  <si>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</si>
  <si>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</si>
  <si>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</si>
  <si>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</si>
  <si>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</si>
  <si>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</si>
  <si>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</si>
  <si>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</si>
  <si>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</si>
  <si>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</si>
  <si>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</si>
  <si>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</si>
  <si>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</si>
  <si>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</si>
  <si>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</si>
  <si>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</si>
  <si>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</si>
  <si>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</si>
  <si>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</si>
  <si>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</si>
  <si>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1.1 подушевое всего в том числе:</t>
  </si>
  <si>
    <t>1.1.1 диспансеризация</t>
  </si>
  <si>
    <t>1.2 результативность</t>
  </si>
  <si>
    <t xml:space="preserve">1.1.2. проф. осмотры 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</si>
  <si>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</si>
  <si>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</si>
  <si>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</si>
  <si>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</si>
  <si>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2022 год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</si>
  <si>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</si>
  <si>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</si>
  <si>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</si>
  <si>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всего 2.3.1+2.3.2</t>
  </si>
  <si>
    <t>9.Диализ</t>
  </si>
  <si>
    <t>1+2+3+4+5+9</t>
  </si>
  <si>
    <t>ФГБОУ ВО Амурская ГМА Минздрава России</t>
  </si>
  <si>
    <t>ООО "М-ЛАЙН"</t>
  </si>
  <si>
    <t>1.3 Подушевое финансирование за счет межбюджетного трасферта</t>
  </si>
  <si>
    <t>подушевое 1.1+1.2+1.3</t>
  </si>
  <si>
    <t>МБТ</t>
  </si>
  <si>
    <t xml:space="preserve">КГАУЗ "Стоматологическая поликлиника № 3" МЗХК </t>
  </si>
  <si>
    <t>ВСЕГО   15.08.2022 №8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</si>
  <si>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№3-5 к решению Комиссии от 12.08.2022  № 8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</si>
  <si>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№2 к решению Комиссии от 12.08.2022 № 8</t>
    </r>
  </si>
  <si>
    <t>Приложение № 7
 к Решению Комиссии по разработке ТП ОМС 
от   12.08.2022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</si>
</sst>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2" applyFont="1" applyFill="1"/>
    <xf numFmtId="0" fontId="5" fillId="0" borderId="0" xfId="2" applyFont="1" applyFill="1" applyBorder="1" applyAlignment="1">
      <alignment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164" fontId="4" fillId="0" borderId="0" xfId="1" applyFont="1" applyFill="1"/>
    <xf numFmtId="0" fontId="4" fillId="0" borderId="0" xfId="2" applyFont="1" applyFill="1" applyAlignment="1">
      <alignment horizont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2" applyFont="1" applyFill="1" applyBorder="1"/>
    <xf numFmtId="164" fontId="4" fillId="0" borderId="2" xfId="1" applyFont="1" applyFill="1" applyBorder="1"/>
    <xf numFmtId="164" fontId="5" fillId="0" borderId="2" xfId="1" applyFont="1" applyFill="1" applyBorder="1"/>
    <xf numFmtId="43" fontId="4" fillId="0" borderId="0" xfId="2" applyNumberFormat="1" applyFont="1" applyFill="1"/>
    <xf numFmtId="0" fontId="5" fillId="0" borderId="2" xfId="2" applyFont="1" applyFill="1" applyBorder="1"/>
    <xf numFmtId="0" fontId="5" fillId="0" borderId="2" xfId="3" applyFont="1" applyFill="1" applyBorder="1" applyAlignment="1">
      <alignment wrapText="1"/>
    </xf>
    <xf numFmtId="0" fontId="5" fillId="0" borderId="0" xfId="2" applyFont="1" applyFill="1"/>
    <xf numFmtId="4" fontId="4" fillId="0" borderId="0" xfId="2" applyNumberFormat="1" applyFont="1" applyFill="1"/>
    <xf numFmtId="0" fontId="4" fillId="0" borderId="5" xfId="3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165" fontId="5" fillId="0" borderId="2" xfId="1" applyNumberFormat="1" applyFont="1" applyFill="1" applyBorder="1"/>
    <xf numFmtId="0" fontId="5" fillId="0" borderId="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  <xf numFmtId="4" fontId="5" fillId="0" borderId="0" xfId="2" applyNumberFormat="1" applyFont="1" applyFill="1"/>
    <xf numFmtId="0" fontId="11" fillId="0" borderId="10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16" fontId="4" fillId="0" borderId="2" xfId="3" applyNumberFormat="1" applyFont="1" applyFill="1" applyBorder="1" applyAlignment="1">
      <alignment horizontal="center" vertical="center" wrapText="1"/>
    </xf>
    <xf numFmtId="49" fontId="4" fillId="0" borderId="0" xfId="2" applyNumberFormat="1" applyFont="1" applyFill="1"/>
    <xf numFmtId="0" fontId="5" fillId="0" borderId="0" xfId="2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0" fontId="4" fillId="0" borderId="2" xfId="3" applyFont="1" applyFill="1" applyBorder="1" applyAlignment="1">
      <alignment horizontal="left" wrapText="1"/>
    </xf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0" fontId="4" fillId="0" borderId="2" xfId="2" applyFont="1" applyFill="1" applyBorder="1" applyAlignment="1">
      <alignment horizontal="left" wrapText="1"/>
    </xf>
    <xf numFmtId="164" fontId="5" fillId="0" borderId="2" xfId="1" applyNumberFormat="1" applyFont="1" applyFill="1" applyBorder="1"/>
    <xf numFmtId="0" fontId="4" fillId="0" borderId="0" xfId="9" applyFont="1" applyFill="1"/>
    <xf numFmtId="164" fontId="4" fillId="0" borderId="0" xfId="9" applyNumberFormat="1" applyFont="1" applyFill="1"/>
    <xf numFmtId="164" fontId="4" fillId="0" borderId="0" xfId="44" applyFont="1" applyFill="1"/>
    <xf numFmtId="4" fontId="4" fillId="0" borderId="0" xfId="9" applyNumberFormat="1" applyFont="1" applyFill="1"/>
    <xf numFmtId="166" fontId="4" fillId="0" borderId="2" xfId="1" applyNumberFormat="1" applyFont="1" applyFill="1" applyBorder="1"/>
    <xf numFmtId="166" fontId="5" fillId="0" borderId="2" xfId="1" applyNumberFormat="1" applyFont="1" applyFill="1" applyBorder="1"/>
    <xf numFmtId="164" fontId="5" fillId="0" borderId="0" xfId="1" applyFont="1" applyFill="1" applyBorder="1"/>
    <xf numFmtId="164" fontId="5" fillId="0" borderId="0" xfId="1" applyFont="1" applyFill="1" applyAlignment="1">
      <alignment horizontal="center"/>
    </xf>
    <xf numFmtId="43" fontId="4" fillId="0" borderId="0" xfId="9" applyNumberFormat="1" applyFont="1" applyFill="1"/>
    <xf numFmtId="2" fontId="4" fillId="0" borderId="0" xfId="2" applyNumberFormat="1" applyFont="1" applyFill="1"/>
    <xf numFmtId="0" fontId="12" fillId="0" borderId="0" xfId="9" applyFont="1" applyFill="1" applyAlignment="1">
      <alignment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5" fillId="0" borderId="0" xfId="2" applyFont="1" applyFill="1" applyBorder="1"/>
    <xf numFmtId="0" fontId="5" fillId="0" borderId="11" xfId="3" applyFont="1" applyFill="1" applyBorder="1" applyAlignment="1">
      <alignment wrapText="1"/>
    </xf>
    <xf numFmtId="165" fontId="5" fillId="0" borderId="11" xfId="1" applyNumberFormat="1" applyFont="1" applyFill="1" applyBorder="1"/>
    <xf numFmtId="164" fontId="5" fillId="0" borderId="11" xfId="1" applyFont="1" applyFill="1" applyBorder="1"/>
    <xf numFmtId="164" fontId="5" fillId="0" borderId="11" xfId="1" applyNumberFormat="1" applyFont="1" applyFill="1" applyBorder="1"/>
    <xf numFmtId="0" fontId="4" fillId="0" borderId="2" xfId="3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0" fontId="5" fillId="0" borderId="11" xfId="2" applyFont="1" applyFill="1" applyBorder="1"/>
    <xf numFmtId="166" fontId="5" fillId="0" borderId="11" xfId="1" applyNumberFormat="1" applyFont="1" applyFill="1" applyBorder="1"/>
    <xf numFmtId="0" fontId="5" fillId="0" borderId="0" xfId="3" applyFont="1" applyFill="1" applyBorder="1" applyAlignment="1">
      <alignment wrapText="1"/>
    </xf>
    <xf numFmtId="165" fontId="5" fillId="0" borderId="0" xfId="1" applyNumberFormat="1" applyFont="1" applyFill="1" applyBorder="1"/>
    <xf numFmtId="0" fontId="4" fillId="0" borderId="4" xfId="3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center" vertical="center" wrapText="1"/>
    </xf>
    <xf numFmtId="0" fontId="12" fillId="0" borderId="0" xfId="9" applyFont="1" applyFill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T127"/>
  <sheetViews>
    <sheetView tabSelected="1" zoomScale="70" zoomScaleNormal="70" zoomScaleSheetLayoutView="85" workbookViewId="0">
      <pane xSplit="4" ySplit="8" topLeftCell="M9" activePane="bottomRight" state="frozen"/>
      <selection activeCell="A4" sqref="A4"/>
      <selection pane="topRight" activeCell="E4" sqref="E4"/>
      <selection pane="bottomLeft" activeCell="A9" sqref="A9"/>
      <selection pane="bottomRight" activeCell="M4" sqref="M4"/>
    </sheetView>
  </sheetViews>
  <sheetFormatPr defaultColWidth="8.25" defaultRowHeight="18.75" x14ac:dyDescent="0.3"/>
  <cols>
    <col min="1" max="1" width="6" style="1" customWidth="1"/>
    <col min="2" max="2" width="45.125" style="4" customWidth="1"/>
    <col min="3" max="3" width="11" style="4" customWidth="1"/>
    <col min="4" max="4" width="10.25" style="4" customWidth="1"/>
    <col min="5" max="5" width="22.375" style="1" customWidth="1"/>
    <col min="6" max="7" width="22.75" style="1" customWidth="1"/>
    <col min="8" max="8" width="23.25" style="1" customWidth="1"/>
    <col min="9" max="10" width="21.75" style="1" customWidth="1"/>
    <col min="11" max="11" width="24.75" style="1" customWidth="1"/>
    <col min="12" max="12" width="19" style="1" customWidth="1"/>
    <col min="13" max="13" width="22.75" style="1" customWidth="1"/>
    <col min="14" max="14" width="22.125" style="1" customWidth="1"/>
    <col min="15" max="15" width="22.5" style="1" customWidth="1"/>
    <col min="16" max="16" width="22.125" style="1" customWidth="1"/>
    <col min="17" max="17" width="20.625" style="1" customWidth="1"/>
    <col min="18" max="18" width="26.25" style="16" customWidth="1"/>
    <col min="19" max="19" width="23.375" style="1" customWidth="1"/>
    <col min="20" max="20" width="26.25" style="1" customWidth="1"/>
    <col min="21" max="21" width="23.75" style="1" customWidth="1"/>
    <col min="22" max="24" width="23.125" style="1" customWidth="1"/>
    <col min="25" max="25" width="23.25" style="1" customWidth="1"/>
    <col min="26" max="26" width="23.375" style="16" customWidth="1"/>
    <col min="27" max="27" width="23.5" style="1" customWidth="1"/>
    <col min="28" max="28" width="20.125" style="1" customWidth="1"/>
    <col min="29" max="29" width="25.75" style="1" customWidth="1"/>
    <col min="30" max="30" width="28.75" style="1" customWidth="1"/>
    <col min="31" max="31" width="14.875" style="1" bestFit="1" customWidth="1"/>
    <col min="32" max="32" width="18.75" style="1" customWidth="1"/>
    <col min="33" max="16384" width="8.25" style="1"/>
  </cols>
  <sheetData>
    <row r="1" spans="1:30" s="4" customFormat="1" ht="22.9" customHeight="1" x14ac:dyDescent="0.3">
      <c r="K1" s="76"/>
      <c r="M1" s="79" t="s">
        <v>185</v>
      </c>
      <c r="N1" s="79"/>
      <c r="O1" s="79"/>
      <c r="P1" s="79"/>
      <c r="R1" s="37"/>
      <c r="T1" s="76"/>
      <c r="U1" s="61"/>
      <c r="V1" s="61"/>
      <c r="W1" s="61"/>
      <c r="X1" s="61"/>
      <c r="Z1" s="60"/>
      <c r="AA1" s="60"/>
      <c r="AB1" s="60"/>
      <c r="AC1" s="60"/>
    </row>
    <row r="2" spans="1:30" s="4" customFormat="1" ht="22.35" customHeight="1" x14ac:dyDescent="0.3">
      <c r="K2" s="76"/>
      <c r="M2" s="79"/>
      <c r="N2" s="79"/>
      <c r="O2" s="79"/>
      <c r="P2" s="79"/>
      <c r="R2" s="37"/>
      <c r="T2" s="76"/>
      <c r="U2" s="61"/>
      <c r="V2" s="61"/>
      <c r="W2" s="61"/>
      <c r="X2" s="61"/>
      <c r="Z2" s="60"/>
      <c r="AA2" s="60"/>
      <c r="AB2" s="60"/>
      <c r="AC2" s="60"/>
    </row>
    <row r="3" spans="1:30" s="4" customFormat="1" ht="18.600000000000001" customHeight="1" x14ac:dyDescent="0.3">
      <c r="M3" s="79"/>
      <c r="N3" s="79"/>
      <c r="O3" s="79"/>
      <c r="P3" s="79"/>
      <c r="R3" s="37"/>
      <c r="T3" s="38"/>
      <c r="U3" s="38"/>
      <c r="V3" s="38"/>
      <c r="W3" s="38"/>
      <c r="X3" s="38"/>
      <c r="Z3" s="60"/>
      <c r="AA3" s="60"/>
      <c r="AB3" s="60"/>
      <c r="AC3" s="60"/>
    </row>
    <row r="4" spans="1:30" ht="33" customHeight="1" x14ac:dyDescent="0.3">
      <c r="B4" s="77" t="s">
        <v>169</v>
      </c>
      <c r="C4" s="77"/>
      <c r="D4" s="77"/>
      <c r="E4" s="77"/>
      <c r="F4" s="77"/>
      <c r="G4" s="77"/>
      <c r="H4" s="77"/>
      <c r="I4" s="77"/>
      <c r="J4" s="77"/>
      <c r="K4" s="77"/>
      <c r="L4" s="2"/>
      <c r="M4" s="2"/>
      <c r="N4" s="2"/>
      <c r="O4" s="2"/>
      <c r="P4" s="2"/>
      <c r="Q4" s="2"/>
      <c r="R4" s="2"/>
      <c r="S4" s="62"/>
      <c r="T4" s="62"/>
      <c r="U4" s="62"/>
      <c r="V4" s="62"/>
      <c r="W4" s="62"/>
      <c r="X4" s="62"/>
      <c r="Y4" s="62"/>
      <c r="Z4" s="62"/>
      <c r="AA4" s="3"/>
      <c r="AB4" s="3"/>
      <c r="AC4" s="3"/>
    </row>
    <row r="5" spans="1:30" ht="19.7" customHeight="1" x14ac:dyDescent="0.3">
      <c r="K5" s="5"/>
      <c r="Q5" s="5"/>
      <c r="R5" s="28"/>
      <c r="AC5" s="6" t="s">
        <v>0</v>
      </c>
    </row>
    <row r="6" spans="1:30" s="8" customFormat="1" ht="217.7" customHeight="1" x14ac:dyDescent="0.3">
      <c r="A6" s="78" t="s">
        <v>1</v>
      </c>
      <c r="B6" s="81" t="s">
        <v>2</v>
      </c>
      <c r="C6" s="83" t="s">
        <v>3</v>
      </c>
      <c r="D6" s="85" t="s">
        <v>4</v>
      </c>
      <c r="E6" s="18" t="s">
        <v>168</v>
      </c>
      <c r="F6" s="35" t="s">
        <v>161</v>
      </c>
      <c r="G6" s="39" t="s">
        <v>162</v>
      </c>
      <c r="H6" s="39" t="s">
        <v>164</v>
      </c>
      <c r="I6" s="39" t="s">
        <v>163</v>
      </c>
      <c r="J6" s="68" t="s">
        <v>178</v>
      </c>
      <c r="K6" s="20" t="s">
        <v>5</v>
      </c>
      <c r="L6" s="20" t="s">
        <v>170</v>
      </c>
      <c r="M6" s="20" t="s">
        <v>6</v>
      </c>
      <c r="N6" s="20" t="s">
        <v>172</v>
      </c>
      <c r="O6" s="78" t="s">
        <v>138</v>
      </c>
      <c r="P6" s="78" t="s">
        <v>139</v>
      </c>
      <c r="Q6" s="20" t="s">
        <v>7</v>
      </c>
      <c r="R6" s="27" t="s">
        <v>151</v>
      </c>
      <c r="S6" s="21" t="s">
        <v>8</v>
      </c>
      <c r="T6" s="20" t="s">
        <v>9</v>
      </c>
      <c r="U6" s="20" t="s">
        <v>140</v>
      </c>
      <c r="V6" s="20" t="s">
        <v>144</v>
      </c>
      <c r="W6" s="20" t="s">
        <v>145</v>
      </c>
      <c r="X6" s="20" t="s">
        <v>146</v>
      </c>
      <c r="Y6" s="20" t="s">
        <v>10</v>
      </c>
      <c r="Z6" s="27" t="s">
        <v>153</v>
      </c>
      <c r="AA6" s="20" t="s">
        <v>11</v>
      </c>
      <c r="AB6" s="74" t="s">
        <v>174</v>
      </c>
      <c r="AC6" s="22" t="s">
        <v>12</v>
      </c>
    </row>
    <row r="7" spans="1:30" s="8" customFormat="1" ht="57.6" hidden="1" customHeight="1" x14ac:dyDescent="0.3">
      <c r="A7" s="80"/>
      <c r="B7" s="82"/>
      <c r="C7" s="84"/>
      <c r="D7" s="85"/>
      <c r="E7" s="9" t="s">
        <v>130</v>
      </c>
      <c r="F7" s="34"/>
      <c r="G7" s="39"/>
      <c r="H7" s="39"/>
      <c r="I7" s="39"/>
      <c r="J7" s="34"/>
      <c r="K7" s="9" t="s">
        <v>130</v>
      </c>
      <c r="L7" s="9" t="s">
        <v>130</v>
      </c>
      <c r="M7" s="9" t="s">
        <v>130</v>
      </c>
      <c r="N7" s="9" t="s">
        <v>130</v>
      </c>
      <c r="O7" s="78"/>
      <c r="P7" s="78"/>
      <c r="Q7" s="9" t="s">
        <v>130</v>
      </c>
      <c r="R7" s="29"/>
      <c r="S7" s="9" t="s">
        <v>130</v>
      </c>
      <c r="T7" s="9" t="s">
        <v>130</v>
      </c>
      <c r="U7" s="9"/>
      <c r="V7" s="9"/>
      <c r="W7" s="9"/>
      <c r="X7" s="9"/>
      <c r="Y7" s="9" t="s">
        <v>130</v>
      </c>
      <c r="Z7" s="29"/>
      <c r="AA7" s="9" t="s">
        <v>130</v>
      </c>
      <c r="AB7" s="9" t="s">
        <v>130</v>
      </c>
      <c r="AC7" s="9" t="s">
        <v>130</v>
      </c>
    </row>
    <row r="8" spans="1:30" s="25" customFormat="1" ht="84" hidden="1" customHeight="1" x14ac:dyDescent="0.3">
      <c r="A8" s="23"/>
      <c r="B8" s="19"/>
      <c r="C8" s="19"/>
      <c r="D8" s="19"/>
      <c r="E8" s="19" t="s">
        <v>179</v>
      </c>
      <c r="F8" s="19" t="s">
        <v>131</v>
      </c>
      <c r="G8" s="19" t="s">
        <v>134</v>
      </c>
      <c r="H8" s="19" t="s">
        <v>135</v>
      </c>
      <c r="I8" s="19" t="s">
        <v>166</v>
      </c>
      <c r="J8" s="19" t="s">
        <v>180</v>
      </c>
      <c r="K8" s="19" t="s">
        <v>171</v>
      </c>
      <c r="L8" s="19" t="s">
        <v>167</v>
      </c>
      <c r="M8" s="19" t="s">
        <v>132</v>
      </c>
      <c r="N8" s="19" t="s">
        <v>173</v>
      </c>
      <c r="O8" s="19" t="s">
        <v>137</v>
      </c>
      <c r="P8" s="19" t="s">
        <v>136</v>
      </c>
      <c r="Q8" s="19" t="s">
        <v>133</v>
      </c>
      <c r="R8" s="30" t="s">
        <v>152</v>
      </c>
      <c r="S8" s="24" t="s">
        <v>148</v>
      </c>
      <c r="T8" s="24" t="s">
        <v>147</v>
      </c>
      <c r="U8" s="19" t="s">
        <v>143</v>
      </c>
      <c r="V8" s="33" t="s">
        <v>154</v>
      </c>
      <c r="W8" s="19" t="s">
        <v>141</v>
      </c>
      <c r="X8" s="19" t="s">
        <v>142</v>
      </c>
      <c r="Y8" s="24" t="s">
        <v>149</v>
      </c>
      <c r="Z8" s="32" t="s">
        <v>148</v>
      </c>
      <c r="AA8" s="19" t="s">
        <v>150</v>
      </c>
      <c r="AB8" s="19"/>
      <c r="AC8" s="30" t="s">
        <v>175</v>
      </c>
    </row>
    <row r="9" spans="1:30" s="25" customFormat="1" ht="18.600000000000001" customHeight="1" x14ac:dyDescent="0.3">
      <c r="A9" s="23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30"/>
      <c r="S9" s="24"/>
      <c r="T9" s="24"/>
      <c r="U9" s="19"/>
      <c r="V9" s="33"/>
      <c r="W9" s="19"/>
      <c r="X9" s="19"/>
      <c r="Y9" s="24"/>
      <c r="Z9" s="32"/>
      <c r="AA9" s="19"/>
      <c r="AB9" s="19"/>
      <c r="AC9" s="30"/>
    </row>
    <row r="10" spans="1:30" ht="36" customHeight="1" x14ac:dyDescent="0.3">
      <c r="A10" s="10">
        <v>1</v>
      </c>
      <c r="B10" s="40" t="s">
        <v>13</v>
      </c>
      <c r="C10" s="41" t="s">
        <v>14</v>
      </c>
      <c r="D10" s="42">
        <v>1</v>
      </c>
      <c r="E10" s="11">
        <f t="shared" ref="E10:E41" si="0">F10+I10+J10</f>
        <v>0</v>
      </c>
      <c r="F10" s="11"/>
      <c r="G10" s="11"/>
      <c r="H10" s="11"/>
      <c r="I10" s="11"/>
      <c r="J10" s="11"/>
      <c r="K10" s="11">
        <f>M10+N10+L10</f>
        <v>103076283.77000001</v>
      </c>
      <c r="L10" s="11"/>
      <c r="M10" s="11">
        <v>45667769.090000004</v>
      </c>
      <c r="N10" s="11">
        <f>O10+P10</f>
        <v>57408514.68</v>
      </c>
      <c r="O10" s="11">
        <v>37424914.68</v>
      </c>
      <c r="P10" s="11">
        <v>19983600</v>
      </c>
      <c r="Q10" s="54"/>
      <c r="R10" s="12">
        <f t="shared" ref="R10:R41" si="1">E10+K10+Q10</f>
        <v>103076283.77000001</v>
      </c>
      <c r="S10" s="11">
        <f t="shared" ref="S10:S41" si="2">T10+Y10</f>
        <v>1556054496.4247992</v>
      </c>
      <c r="T10" s="11">
        <f t="shared" ref="T10:T41" si="3">U10+V10</f>
        <v>1208231041.0527992</v>
      </c>
      <c r="U10" s="11">
        <v>1119351136.5232825</v>
      </c>
      <c r="V10" s="12">
        <f t="shared" ref="V10:V41" si="4">W10+X10</f>
        <v>88879904.529516801</v>
      </c>
      <c r="W10" s="11">
        <v>45149272.471452795</v>
      </c>
      <c r="X10" s="11">
        <v>43730632.058064006</v>
      </c>
      <c r="Y10" s="11">
        <v>347823455.37199998</v>
      </c>
      <c r="Z10" s="12">
        <f t="shared" ref="Z10:Z41" si="5">U10+Y10</f>
        <v>1467174591.8952825</v>
      </c>
      <c r="AA10" s="11"/>
      <c r="AB10" s="11">
        <v>191522134.48000002</v>
      </c>
      <c r="AC10" s="49">
        <f t="shared" ref="AC10:AC41" si="6">E10+K10+Q10+S10+AA10+AB10</f>
        <v>1850652914.6747992</v>
      </c>
      <c r="AD10" s="7"/>
    </row>
    <row r="11" spans="1:30" ht="56.25" x14ac:dyDescent="0.3">
      <c r="A11" s="10">
        <f t="shared" ref="A11:A42" si="7">A10+1</f>
        <v>2</v>
      </c>
      <c r="B11" s="40" t="s">
        <v>15</v>
      </c>
      <c r="C11" s="41" t="s">
        <v>16</v>
      </c>
      <c r="D11" s="42"/>
      <c r="E11" s="11">
        <f t="shared" si="0"/>
        <v>0</v>
      </c>
      <c r="F11" s="11"/>
      <c r="G11" s="11"/>
      <c r="H11" s="11"/>
      <c r="I11" s="11"/>
      <c r="J11" s="11"/>
      <c r="K11" s="11">
        <f t="shared" ref="K11:K74" si="8">M11+N11+L11</f>
        <v>83941540.400000006</v>
      </c>
      <c r="L11" s="11"/>
      <c r="M11" s="11">
        <f>18101945.07+7740194.03</f>
        <v>25842139.100000001</v>
      </c>
      <c r="N11" s="11">
        <f t="shared" ref="N11:N74" si="9">O11+P11</f>
        <v>58099401.299999997</v>
      </c>
      <c r="O11" s="11">
        <f>10714184.65-1234882.15</f>
        <v>9479302.5</v>
      </c>
      <c r="P11" s="11">
        <v>48620098.799999997</v>
      </c>
      <c r="Q11" s="54"/>
      <c r="R11" s="12">
        <f t="shared" si="1"/>
        <v>83941540.400000006</v>
      </c>
      <c r="S11" s="11">
        <f t="shared" si="2"/>
        <v>1550402082.4765823</v>
      </c>
      <c r="T11" s="11">
        <f t="shared" si="3"/>
        <v>1157030220.9925823</v>
      </c>
      <c r="U11" s="11">
        <v>1151047760.4245822</v>
      </c>
      <c r="V11" s="12">
        <f t="shared" si="4"/>
        <v>5982460.567999999</v>
      </c>
      <c r="W11" s="11">
        <v>5982460.567999999</v>
      </c>
      <c r="X11" s="11"/>
      <c r="Y11" s="11">
        <v>393371861.48399997</v>
      </c>
      <c r="Z11" s="12">
        <f t="shared" si="5"/>
        <v>1544419621.9085822</v>
      </c>
      <c r="AA11" s="11"/>
      <c r="AB11" s="11"/>
      <c r="AC11" s="49">
        <f t="shared" si="6"/>
        <v>1634343622.8765824</v>
      </c>
    </row>
    <row r="12" spans="1:30" ht="36.6" customHeight="1" x14ac:dyDescent="0.3">
      <c r="A12" s="10">
        <f t="shared" si="7"/>
        <v>3</v>
      </c>
      <c r="B12" s="40" t="s">
        <v>17</v>
      </c>
      <c r="C12" s="41" t="s">
        <v>18</v>
      </c>
      <c r="D12" s="42"/>
      <c r="E12" s="11">
        <f t="shared" si="0"/>
        <v>0</v>
      </c>
      <c r="F12" s="11"/>
      <c r="G12" s="11"/>
      <c r="H12" s="11"/>
      <c r="I12" s="11"/>
      <c r="J12" s="11"/>
      <c r="K12" s="11">
        <f t="shared" si="8"/>
        <v>90129619.920000002</v>
      </c>
      <c r="L12" s="11"/>
      <c r="M12" s="11">
        <v>53853741.219999999</v>
      </c>
      <c r="N12" s="11">
        <f t="shared" si="9"/>
        <v>36275878.700000003</v>
      </c>
      <c r="O12" s="11">
        <v>33078502.699999999</v>
      </c>
      <c r="P12" s="11">
        <v>3197376</v>
      </c>
      <c r="Q12" s="54"/>
      <c r="R12" s="12">
        <f t="shared" si="1"/>
        <v>90129619.920000002</v>
      </c>
      <c r="S12" s="11">
        <f t="shared" si="2"/>
        <v>837707896.36272335</v>
      </c>
      <c r="T12" s="11">
        <f t="shared" si="3"/>
        <v>817588070.5067234</v>
      </c>
      <c r="U12" s="11">
        <v>679210267.75151277</v>
      </c>
      <c r="V12" s="12">
        <f t="shared" si="4"/>
        <v>138377802.75521067</v>
      </c>
      <c r="W12" s="11">
        <v>123953033.79521066</v>
      </c>
      <c r="X12" s="11">
        <v>14424768.960000001</v>
      </c>
      <c r="Y12" s="11">
        <v>20119825.855999999</v>
      </c>
      <c r="Z12" s="12">
        <f t="shared" si="5"/>
        <v>699330093.60751271</v>
      </c>
      <c r="AA12" s="11"/>
      <c r="AB12" s="11">
        <v>1863862.91</v>
      </c>
      <c r="AC12" s="49">
        <f t="shared" si="6"/>
        <v>929701379.19272327</v>
      </c>
    </row>
    <row r="13" spans="1:30" ht="37.5" x14ac:dyDescent="0.3">
      <c r="A13" s="10">
        <f t="shared" si="7"/>
        <v>4</v>
      </c>
      <c r="B13" s="40" t="s">
        <v>19</v>
      </c>
      <c r="C13" s="41" t="s">
        <v>20</v>
      </c>
      <c r="D13" s="42"/>
      <c r="E13" s="11">
        <f t="shared" si="0"/>
        <v>0</v>
      </c>
      <c r="F13" s="11"/>
      <c r="G13" s="11"/>
      <c r="H13" s="11"/>
      <c r="I13" s="11"/>
      <c r="J13" s="11"/>
      <c r="K13" s="11">
        <f t="shared" si="8"/>
        <v>84832435.400000006</v>
      </c>
      <c r="L13" s="11"/>
      <c r="M13" s="11">
        <v>11143730.4</v>
      </c>
      <c r="N13" s="11">
        <f t="shared" si="9"/>
        <v>73688705</v>
      </c>
      <c r="O13" s="11">
        <v>38717405</v>
      </c>
      <c r="P13" s="11">
        <v>34971300</v>
      </c>
      <c r="Q13" s="54"/>
      <c r="R13" s="12">
        <f t="shared" si="1"/>
        <v>84832435.400000006</v>
      </c>
      <c r="S13" s="11">
        <f t="shared" si="2"/>
        <v>577449990.65018845</v>
      </c>
      <c r="T13" s="11">
        <f t="shared" si="3"/>
        <v>557111850.29818845</v>
      </c>
      <c r="U13" s="11">
        <v>484797467.6261884</v>
      </c>
      <c r="V13" s="12">
        <f t="shared" si="4"/>
        <v>72314382.672000006</v>
      </c>
      <c r="W13" s="11">
        <v>63270847.416000001</v>
      </c>
      <c r="X13" s="11">
        <v>9043535.256000001</v>
      </c>
      <c r="Y13" s="11">
        <v>20338140.351999998</v>
      </c>
      <c r="Z13" s="12">
        <f t="shared" si="5"/>
        <v>505135607.9781884</v>
      </c>
      <c r="AA13" s="11"/>
      <c r="AB13" s="11">
        <v>653674.12999999989</v>
      </c>
      <c r="AC13" s="49">
        <f t="shared" si="6"/>
        <v>662936100.18018842</v>
      </c>
    </row>
    <row r="14" spans="1:30" ht="37.5" x14ac:dyDescent="0.3">
      <c r="A14" s="10">
        <f t="shared" si="7"/>
        <v>5</v>
      </c>
      <c r="B14" s="43" t="s">
        <v>21</v>
      </c>
      <c r="C14" s="41" t="s">
        <v>22</v>
      </c>
      <c r="D14" s="42">
        <v>1</v>
      </c>
      <c r="E14" s="11">
        <f t="shared" si="0"/>
        <v>0</v>
      </c>
      <c r="F14" s="11"/>
      <c r="G14" s="11"/>
      <c r="H14" s="11"/>
      <c r="I14" s="11"/>
      <c r="J14" s="11"/>
      <c r="K14" s="11">
        <f t="shared" si="8"/>
        <v>366737063.81999999</v>
      </c>
      <c r="L14" s="11"/>
      <c r="M14" s="11">
        <v>337716267.25999999</v>
      </c>
      <c r="N14" s="11">
        <f t="shared" si="9"/>
        <v>29020796.559999999</v>
      </c>
      <c r="O14" s="11">
        <v>29020796.559999999</v>
      </c>
      <c r="P14" s="11"/>
      <c r="Q14" s="54"/>
      <c r="R14" s="12">
        <f t="shared" si="1"/>
        <v>366737063.81999999</v>
      </c>
      <c r="S14" s="11">
        <f t="shared" si="2"/>
        <v>1607638226.0624864</v>
      </c>
      <c r="T14" s="11">
        <f t="shared" si="3"/>
        <v>1565324963.8624864</v>
      </c>
      <c r="U14" s="11">
        <v>868837070.38261271</v>
      </c>
      <c r="V14" s="12">
        <f t="shared" si="4"/>
        <v>696487893.47987378</v>
      </c>
      <c r="W14" s="11">
        <v>282476845.05355847</v>
      </c>
      <c r="X14" s="11">
        <v>414011048.42631531</v>
      </c>
      <c r="Y14" s="11">
        <v>42313262.200000003</v>
      </c>
      <c r="Z14" s="12">
        <f t="shared" si="5"/>
        <v>911150332.58261275</v>
      </c>
      <c r="AA14" s="11"/>
      <c r="AB14" s="11"/>
      <c r="AC14" s="49">
        <f t="shared" si="6"/>
        <v>1974375289.8824863</v>
      </c>
    </row>
    <row r="15" spans="1:30" ht="37.5" x14ac:dyDescent="0.3">
      <c r="A15" s="10">
        <f t="shared" si="7"/>
        <v>6</v>
      </c>
      <c r="B15" s="43" t="s">
        <v>23</v>
      </c>
      <c r="C15" s="41" t="s">
        <v>24</v>
      </c>
      <c r="D15" s="42"/>
      <c r="E15" s="11">
        <f t="shared" si="0"/>
        <v>0</v>
      </c>
      <c r="F15" s="11"/>
      <c r="G15" s="11"/>
      <c r="H15" s="11"/>
      <c r="I15" s="11"/>
      <c r="J15" s="11"/>
      <c r="K15" s="11">
        <f t="shared" si="8"/>
        <v>354652090.44999999</v>
      </c>
      <c r="L15" s="11"/>
      <c r="M15" s="11">
        <f>228114082.44+996939.5</f>
        <v>229111021.94</v>
      </c>
      <c r="N15" s="11">
        <f t="shared" si="9"/>
        <v>125541068.51000001</v>
      </c>
      <c r="O15" s="11">
        <f>122538035.51+3003033</f>
        <v>125541068.51000001</v>
      </c>
      <c r="P15" s="11"/>
      <c r="Q15" s="54"/>
      <c r="R15" s="12">
        <f t="shared" si="1"/>
        <v>354652090.44999999</v>
      </c>
      <c r="S15" s="11">
        <f t="shared" si="2"/>
        <v>67964975.836799994</v>
      </c>
      <c r="T15" s="11">
        <f t="shared" si="3"/>
        <v>67964975.836799994</v>
      </c>
      <c r="U15" s="11"/>
      <c r="V15" s="12">
        <f t="shared" si="4"/>
        <v>67964975.836799994</v>
      </c>
      <c r="W15" s="11"/>
      <c r="X15" s="11">
        <v>67964975.836799994</v>
      </c>
      <c r="Y15" s="11"/>
      <c r="Z15" s="12">
        <f t="shared" si="5"/>
        <v>0</v>
      </c>
      <c r="AA15" s="11"/>
      <c r="AB15" s="11"/>
      <c r="AC15" s="49">
        <f t="shared" si="6"/>
        <v>422617066.28679997</v>
      </c>
    </row>
    <row r="16" spans="1:30" ht="56.25" x14ac:dyDescent="0.3">
      <c r="A16" s="10">
        <f t="shared" si="7"/>
        <v>7</v>
      </c>
      <c r="B16" s="43" t="s">
        <v>25</v>
      </c>
      <c r="C16" s="41" t="s">
        <v>26</v>
      </c>
      <c r="D16" s="42"/>
      <c r="E16" s="11">
        <f t="shared" si="0"/>
        <v>0</v>
      </c>
      <c r="F16" s="11"/>
      <c r="G16" s="11"/>
      <c r="H16" s="11"/>
      <c r="I16" s="11"/>
      <c r="J16" s="11"/>
      <c r="K16" s="11">
        <f t="shared" si="8"/>
        <v>79732483.299999997</v>
      </c>
      <c r="L16" s="11"/>
      <c r="M16" s="11"/>
      <c r="N16" s="11">
        <f t="shared" si="9"/>
        <v>79732483.299999997</v>
      </c>
      <c r="O16" s="11">
        <f>70515358.6+9217124.7</f>
        <v>79732483.299999997</v>
      </c>
      <c r="P16" s="11"/>
      <c r="Q16" s="54"/>
      <c r="R16" s="12">
        <f t="shared" si="1"/>
        <v>79732483.299999997</v>
      </c>
      <c r="S16" s="11">
        <f t="shared" si="2"/>
        <v>80634536.415999994</v>
      </c>
      <c r="T16" s="11">
        <f t="shared" si="3"/>
        <v>80634536.415999994</v>
      </c>
      <c r="U16" s="11"/>
      <c r="V16" s="12">
        <f t="shared" si="4"/>
        <v>80634536.415999994</v>
      </c>
      <c r="W16" s="11"/>
      <c r="X16" s="11">
        <v>80634536.415999994</v>
      </c>
      <c r="Y16" s="11"/>
      <c r="Z16" s="12">
        <f t="shared" si="5"/>
        <v>0</v>
      </c>
      <c r="AA16" s="11"/>
      <c r="AB16" s="11"/>
      <c r="AC16" s="49">
        <f t="shared" si="6"/>
        <v>160367019.71599999</v>
      </c>
    </row>
    <row r="17" spans="1:30" ht="27.75" customHeight="1" x14ac:dyDescent="0.3">
      <c r="A17" s="10">
        <f t="shared" si="7"/>
        <v>8</v>
      </c>
      <c r="B17" s="43" t="s">
        <v>27</v>
      </c>
      <c r="C17" s="41" t="s">
        <v>28</v>
      </c>
      <c r="D17" s="42"/>
      <c r="E17" s="11">
        <f t="shared" si="0"/>
        <v>0</v>
      </c>
      <c r="F17" s="11"/>
      <c r="G17" s="11"/>
      <c r="H17" s="11"/>
      <c r="I17" s="11"/>
      <c r="J17" s="11"/>
      <c r="K17" s="11">
        <f t="shared" si="8"/>
        <v>70577195.819999993</v>
      </c>
      <c r="L17" s="11"/>
      <c r="M17" s="11"/>
      <c r="N17" s="11">
        <f t="shared" si="9"/>
        <v>70577195.819999993</v>
      </c>
      <c r="O17" s="11">
        <v>70577195.819999993</v>
      </c>
      <c r="P17" s="11"/>
      <c r="Q17" s="54"/>
      <c r="R17" s="12">
        <f t="shared" si="1"/>
        <v>70577195.819999993</v>
      </c>
      <c r="S17" s="11">
        <f t="shared" si="2"/>
        <v>0</v>
      </c>
      <c r="T17" s="11">
        <f t="shared" si="3"/>
        <v>0</v>
      </c>
      <c r="U17" s="11"/>
      <c r="V17" s="12">
        <f t="shared" si="4"/>
        <v>0</v>
      </c>
      <c r="W17" s="11"/>
      <c r="X17" s="11"/>
      <c r="Y17" s="11"/>
      <c r="Z17" s="12">
        <f t="shared" si="5"/>
        <v>0</v>
      </c>
      <c r="AA17" s="11"/>
      <c r="AB17" s="11"/>
      <c r="AC17" s="49">
        <f t="shared" si="6"/>
        <v>70577195.819999993</v>
      </c>
    </row>
    <row r="18" spans="1:30" ht="37.5" x14ac:dyDescent="0.3">
      <c r="A18" s="10">
        <f t="shared" si="7"/>
        <v>9</v>
      </c>
      <c r="B18" s="43" t="s">
        <v>29</v>
      </c>
      <c r="C18" s="41" t="s">
        <v>30</v>
      </c>
      <c r="D18" s="42"/>
      <c r="E18" s="11">
        <f t="shared" si="0"/>
        <v>0</v>
      </c>
      <c r="F18" s="11"/>
      <c r="G18" s="11"/>
      <c r="H18" s="11"/>
      <c r="I18" s="11"/>
      <c r="J18" s="11"/>
      <c r="K18" s="11">
        <f t="shared" si="8"/>
        <v>80435714.290000007</v>
      </c>
      <c r="L18" s="11"/>
      <c r="M18" s="11"/>
      <c r="N18" s="11">
        <f t="shared" si="9"/>
        <v>80435714.290000007</v>
      </c>
      <c r="O18" s="11">
        <v>80435714.290000007</v>
      </c>
      <c r="P18" s="11"/>
      <c r="Q18" s="54"/>
      <c r="R18" s="12">
        <f t="shared" si="1"/>
        <v>80435714.290000007</v>
      </c>
      <c r="S18" s="11">
        <f t="shared" si="2"/>
        <v>0</v>
      </c>
      <c r="T18" s="11">
        <f t="shared" si="3"/>
        <v>0</v>
      </c>
      <c r="U18" s="11"/>
      <c r="V18" s="12">
        <f t="shared" si="4"/>
        <v>0</v>
      </c>
      <c r="W18" s="11"/>
      <c r="X18" s="11"/>
      <c r="Y18" s="11"/>
      <c r="Z18" s="12">
        <f t="shared" si="5"/>
        <v>0</v>
      </c>
      <c r="AA18" s="11"/>
      <c r="AB18" s="11"/>
      <c r="AC18" s="49">
        <f t="shared" si="6"/>
        <v>80435714.290000007</v>
      </c>
    </row>
    <row r="19" spans="1:30" ht="56.25" x14ac:dyDescent="0.3">
      <c r="A19" s="10">
        <f t="shared" si="7"/>
        <v>10</v>
      </c>
      <c r="B19" s="40" t="s">
        <v>31</v>
      </c>
      <c r="C19" s="41" t="s">
        <v>32</v>
      </c>
      <c r="D19" s="42">
        <v>1</v>
      </c>
      <c r="E19" s="11">
        <f t="shared" si="0"/>
        <v>0</v>
      </c>
      <c r="F19" s="11"/>
      <c r="G19" s="11"/>
      <c r="H19" s="11"/>
      <c r="I19" s="11"/>
      <c r="J19" s="11"/>
      <c r="K19" s="11">
        <f t="shared" si="8"/>
        <v>40688884</v>
      </c>
      <c r="L19" s="11"/>
      <c r="M19" s="11">
        <v>40688884</v>
      </c>
      <c r="N19" s="11">
        <f t="shared" si="9"/>
        <v>0</v>
      </c>
      <c r="O19" s="11"/>
      <c r="P19" s="11"/>
      <c r="Q19" s="54"/>
      <c r="R19" s="12">
        <f t="shared" si="1"/>
        <v>40688884</v>
      </c>
      <c r="S19" s="11">
        <f t="shared" si="2"/>
        <v>31140668.16</v>
      </c>
      <c r="T19" s="11">
        <f t="shared" si="3"/>
        <v>31140668.16</v>
      </c>
      <c r="U19" s="11"/>
      <c r="V19" s="12">
        <f t="shared" si="4"/>
        <v>31140668.16</v>
      </c>
      <c r="W19" s="11"/>
      <c r="X19" s="11">
        <v>31140668.16</v>
      </c>
      <c r="Y19" s="11"/>
      <c r="Z19" s="12">
        <f t="shared" si="5"/>
        <v>0</v>
      </c>
      <c r="AA19" s="11"/>
      <c r="AB19" s="11"/>
      <c r="AC19" s="49">
        <f t="shared" si="6"/>
        <v>71829552.159999996</v>
      </c>
    </row>
    <row r="20" spans="1:30" ht="41.45" customHeight="1" x14ac:dyDescent="0.3">
      <c r="A20" s="10">
        <f t="shared" si="7"/>
        <v>11</v>
      </c>
      <c r="B20" s="40" t="s">
        <v>33</v>
      </c>
      <c r="C20" s="41" t="s">
        <v>34</v>
      </c>
      <c r="D20" s="42">
        <v>1</v>
      </c>
      <c r="E20" s="11">
        <f t="shared" si="0"/>
        <v>0</v>
      </c>
      <c r="F20" s="11"/>
      <c r="G20" s="11"/>
      <c r="H20" s="11"/>
      <c r="I20" s="11"/>
      <c r="J20" s="11"/>
      <c r="K20" s="11">
        <f t="shared" si="8"/>
        <v>77639803.280000001</v>
      </c>
      <c r="L20" s="11"/>
      <c r="M20" s="11">
        <v>34220278.399999999</v>
      </c>
      <c r="N20" s="11">
        <f t="shared" si="9"/>
        <v>43419524.880000003</v>
      </c>
      <c r="O20" s="11">
        <f>42987570+431954.88</f>
        <v>43419524.880000003</v>
      </c>
      <c r="P20" s="11"/>
      <c r="Q20" s="54"/>
      <c r="R20" s="12">
        <f t="shared" si="1"/>
        <v>77639803.280000001</v>
      </c>
      <c r="S20" s="11">
        <f t="shared" si="2"/>
        <v>127297577.32585441</v>
      </c>
      <c r="T20" s="11">
        <f t="shared" si="3"/>
        <v>117749229.7738544</v>
      </c>
      <c r="U20" s="11">
        <v>88077902.0453168</v>
      </c>
      <c r="V20" s="12">
        <f t="shared" si="4"/>
        <v>29671327.7285376</v>
      </c>
      <c r="W20" s="11">
        <v>5590710.4727039998</v>
      </c>
      <c r="X20" s="11">
        <v>24080617.2558336</v>
      </c>
      <c r="Y20" s="11">
        <v>9548347.5519999992</v>
      </c>
      <c r="Z20" s="12">
        <f t="shared" si="5"/>
        <v>97626249.597316802</v>
      </c>
      <c r="AA20" s="11"/>
      <c r="AB20" s="11"/>
      <c r="AC20" s="49">
        <f t="shared" si="6"/>
        <v>204937380.60585439</v>
      </c>
    </row>
    <row r="21" spans="1:30" ht="59.45" customHeight="1" x14ac:dyDescent="0.3">
      <c r="A21" s="10">
        <f t="shared" si="7"/>
        <v>12</v>
      </c>
      <c r="B21" s="40" t="s">
        <v>35</v>
      </c>
      <c r="C21" s="41" t="s">
        <v>36</v>
      </c>
      <c r="D21" s="42">
        <v>1</v>
      </c>
      <c r="E21" s="11">
        <f t="shared" si="0"/>
        <v>0</v>
      </c>
      <c r="F21" s="11"/>
      <c r="G21" s="11"/>
      <c r="H21" s="11"/>
      <c r="I21" s="11"/>
      <c r="J21" s="11"/>
      <c r="K21" s="11">
        <f t="shared" si="8"/>
        <v>1098172.3999999999</v>
      </c>
      <c r="L21" s="11"/>
      <c r="M21" s="11">
        <v>965804.4</v>
      </c>
      <c r="N21" s="11">
        <f t="shared" si="9"/>
        <v>132368</v>
      </c>
      <c r="O21" s="11">
        <v>132368</v>
      </c>
      <c r="P21" s="11"/>
      <c r="Q21" s="54"/>
      <c r="R21" s="12">
        <f t="shared" si="1"/>
        <v>1098172.3999999999</v>
      </c>
      <c r="S21" s="11">
        <f t="shared" si="2"/>
        <v>52755037.655599996</v>
      </c>
      <c r="T21" s="11">
        <f t="shared" si="3"/>
        <v>52755037.655599996</v>
      </c>
      <c r="U21" s="11">
        <v>5626527.5836000005</v>
      </c>
      <c r="V21" s="12">
        <f t="shared" si="4"/>
        <v>47128510.071999997</v>
      </c>
      <c r="W21" s="11"/>
      <c r="X21" s="11">
        <v>47128510.071999997</v>
      </c>
      <c r="Y21" s="11"/>
      <c r="Z21" s="12">
        <f t="shared" si="5"/>
        <v>5626527.5836000005</v>
      </c>
      <c r="AA21" s="11"/>
      <c r="AB21" s="11"/>
      <c r="AC21" s="49">
        <f t="shared" si="6"/>
        <v>53853210.055599995</v>
      </c>
    </row>
    <row r="22" spans="1:30" ht="37.5" x14ac:dyDescent="0.3">
      <c r="A22" s="10">
        <f t="shared" si="7"/>
        <v>13</v>
      </c>
      <c r="B22" s="40" t="s">
        <v>37</v>
      </c>
      <c r="C22" s="42">
        <v>5155001</v>
      </c>
      <c r="D22" s="42"/>
      <c r="E22" s="11">
        <f t="shared" si="0"/>
        <v>0</v>
      </c>
      <c r="F22" s="11"/>
      <c r="G22" s="11"/>
      <c r="H22" s="11"/>
      <c r="I22" s="11"/>
      <c r="J22" s="11"/>
      <c r="K22" s="11">
        <f t="shared" si="8"/>
        <v>0</v>
      </c>
      <c r="L22" s="11"/>
      <c r="M22" s="11"/>
      <c r="N22" s="11">
        <f t="shared" si="9"/>
        <v>0</v>
      </c>
      <c r="O22" s="11"/>
      <c r="P22" s="11"/>
      <c r="Q22" s="54"/>
      <c r="R22" s="12">
        <f t="shared" si="1"/>
        <v>0</v>
      </c>
      <c r="S22" s="11">
        <f t="shared" si="2"/>
        <v>0</v>
      </c>
      <c r="T22" s="11">
        <f t="shared" si="3"/>
        <v>0</v>
      </c>
      <c r="U22" s="11"/>
      <c r="V22" s="12">
        <f t="shared" si="4"/>
        <v>0</v>
      </c>
      <c r="W22" s="11"/>
      <c r="X22" s="11"/>
      <c r="Y22" s="11"/>
      <c r="Z22" s="12">
        <f t="shared" si="5"/>
        <v>0</v>
      </c>
      <c r="AA22" s="11"/>
      <c r="AB22" s="11"/>
      <c r="AC22" s="49">
        <f t="shared" si="6"/>
        <v>0</v>
      </c>
    </row>
    <row r="23" spans="1:30" ht="56.25" x14ac:dyDescent="0.3">
      <c r="A23" s="10">
        <f t="shared" si="7"/>
        <v>14</v>
      </c>
      <c r="B23" s="40" t="s">
        <v>38</v>
      </c>
      <c r="C23" s="41" t="s">
        <v>39</v>
      </c>
      <c r="D23" s="42"/>
      <c r="E23" s="11">
        <f t="shared" si="0"/>
        <v>0</v>
      </c>
      <c r="F23" s="11"/>
      <c r="G23" s="11"/>
      <c r="H23" s="11"/>
      <c r="I23" s="11"/>
      <c r="J23" s="11"/>
      <c r="K23" s="11">
        <f t="shared" si="8"/>
        <v>25780178.370000001</v>
      </c>
      <c r="L23" s="11"/>
      <c r="M23" s="11">
        <v>17176258.370000001</v>
      </c>
      <c r="N23" s="11">
        <f t="shared" si="9"/>
        <v>8603920</v>
      </c>
      <c r="O23" s="11">
        <v>8603920</v>
      </c>
      <c r="P23" s="11"/>
      <c r="Q23" s="54"/>
      <c r="R23" s="12">
        <f t="shared" si="1"/>
        <v>25780178.370000001</v>
      </c>
      <c r="S23" s="11">
        <f t="shared" si="2"/>
        <v>0</v>
      </c>
      <c r="T23" s="11">
        <f t="shared" si="3"/>
        <v>0</v>
      </c>
      <c r="U23" s="11"/>
      <c r="V23" s="12">
        <f t="shared" si="4"/>
        <v>0</v>
      </c>
      <c r="W23" s="11"/>
      <c r="X23" s="11"/>
      <c r="Y23" s="11"/>
      <c r="Z23" s="12">
        <f t="shared" si="5"/>
        <v>0</v>
      </c>
      <c r="AA23" s="11"/>
      <c r="AB23" s="11"/>
      <c r="AC23" s="49">
        <f t="shared" si="6"/>
        <v>25780178.370000001</v>
      </c>
    </row>
    <row r="24" spans="1:30" ht="75" x14ac:dyDescent="0.3">
      <c r="A24" s="10">
        <f t="shared" si="7"/>
        <v>15</v>
      </c>
      <c r="B24" s="44" t="s">
        <v>40</v>
      </c>
      <c r="C24" s="45" t="s">
        <v>41</v>
      </c>
      <c r="D24" s="42"/>
      <c r="E24" s="11">
        <f t="shared" si="0"/>
        <v>0</v>
      </c>
      <c r="F24" s="11"/>
      <c r="G24" s="11"/>
      <c r="H24" s="11"/>
      <c r="I24" s="11"/>
      <c r="J24" s="11"/>
      <c r="K24" s="11">
        <f t="shared" si="8"/>
        <v>2173724.4</v>
      </c>
      <c r="L24" s="11"/>
      <c r="M24" s="11">
        <v>670392.4</v>
      </c>
      <c r="N24" s="11">
        <f t="shared" si="9"/>
        <v>1503332</v>
      </c>
      <c r="O24" s="11">
        <v>1503332</v>
      </c>
      <c r="P24" s="11"/>
      <c r="Q24" s="54"/>
      <c r="R24" s="12">
        <f t="shared" si="1"/>
        <v>2173724.4</v>
      </c>
      <c r="S24" s="11">
        <f t="shared" si="2"/>
        <v>0</v>
      </c>
      <c r="T24" s="11">
        <f t="shared" si="3"/>
        <v>0</v>
      </c>
      <c r="U24" s="11"/>
      <c r="V24" s="12">
        <f t="shared" si="4"/>
        <v>0</v>
      </c>
      <c r="W24" s="11"/>
      <c r="X24" s="11"/>
      <c r="Y24" s="11"/>
      <c r="Z24" s="12">
        <f t="shared" si="5"/>
        <v>0</v>
      </c>
      <c r="AA24" s="11"/>
      <c r="AB24" s="11"/>
      <c r="AC24" s="49">
        <f t="shared" si="6"/>
        <v>2173724.4</v>
      </c>
    </row>
    <row r="25" spans="1:30" ht="40.700000000000003" customHeight="1" x14ac:dyDescent="0.3">
      <c r="A25" s="10">
        <f t="shared" si="7"/>
        <v>16</v>
      </c>
      <c r="B25" s="40" t="s">
        <v>42</v>
      </c>
      <c r="C25" s="42">
        <v>2301165</v>
      </c>
      <c r="D25" s="42"/>
      <c r="E25" s="11">
        <f t="shared" si="0"/>
        <v>0</v>
      </c>
      <c r="F25" s="11"/>
      <c r="G25" s="11"/>
      <c r="H25" s="11"/>
      <c r="I25" s="11"/>
      <c r="J25" s="11"/>
      <c r="K25" s="11">
        <f t="shared" si="8"/>
        <v>0</v>
      </c>
      <c r="L25" s="11"/>
      <c r="M25" s="11"/>
      <c r="N25" s="11">
        <f t="shared" si="9"/>
        <v>0</v>
      </c>
      <c r="O25" s="11"/>
      <c r="P25" s="11"/>
      <c r="Q25" s="54"/>
      <c r="R25" s="12">
        <f t="shared" si="1"/>
        <v>0</v>
      </c>
      <c r="S25" s="11">
        <f t="shared" si="2"/>
        <v>0</v>
      </c>
      <c r="T25" s="11">
        <f t="shared" si="3"/>
        <v>0</v>
      </c>
      <c r="U25" s="11"/>
      <c r="V25" s="12">
        <f t="shared" si="4"/>
        <v>0</v>
      </c>
      <c r="W25" s="11"/>
      <c r="X25" s="11"/>
      <c r="Y25" s="11"/>
      <c r="Z25" s="12">
        <f t="shared" si="5"/>
        <v>0</v>
      </c>
      <c r="AA25" s="11"/>
      <c r="AB25" s="11">
        <v>194774744.66000003</v>
      </c>
      <c r="AC25" s="49">
        <f t="shared" si="6"/>
        <v>194774744.66000003</v>
      </c>
    </row>
    <row r="26" spans="1:30" ht="37.5" x14ac:dyDescent="0.3">
      <c r="A26" s="10">
        <f t="shared" si="7"/>
        <v>17</v>
      </c>
      <c r="B26" s="40" t="s">
        <v>43</v>
      </c>
      <c r="C26" s="42">
        <v>2141002</v>
      </c>
      <c r="D26" s="42">
        <v>1</v>
      </c>
      <c r="E26" s="11">
        <f t="shared" si="0"/>
        <v>0</v>
      </c>
      <c r="F26" s="11"/>
      <c r="G26" s="11"/>
      <c r="H26" s="11"/>
      <c r="I26" s="11"/>
      <c r="J26" s="11"/>
      <c r="K26" s="11">
        <f t="shared" si="8"/>
        <v>4995900</v>
      </c>
      <c r="L26" s="11"/>
      <c r="M26" s="11"/>
      <c r="N26" s="11">
        <f t="shared" si="9"/>
        <v>4995900</v>
      </c>
      <c r="O26" s="11"/>
      <c r="P26" s="11">
        <v>4995900</v>
      </c>
      <c r="Q26" s="54"/>
      <c r="R26" s="12">
        <f t="shared" si="1"/>
        <v>4995900</v>
      </c>
      <c r="S26" s="11">
        <f>T26+Y26</f>
        <v>172373428.20480704</v>
      </c>
      <c r="T26" s="11">
        <f>U26+V26</f>
        <v>170149041.70080703</v>
      </c>
      <c r="U26" s="11">
        <v>152369707.94288704</v>
      </c>
      <c r="V26" s="12">
        <f t="shared" si="4"/>
        <v>17779333.757920001</v>
      </c>
      <c r="W26" s="11">
        <v>17779333.757920001</v>
      </c>
      <c r="X26" s="11"/>
      <c r="Y26" s="11">
        <v>2224386.5040000002</v>
      </c>
      <c r="Z26" s="12">
        <f t="shared" si="5"/>
        <v>154594094.44688705</v>
      </c>
      <c r="AA26" s="11"/>
      <c r="AB26" s="11"/>
      <c r="AC26" s="49">
        <f t="shared" si="6"/>
        <v>177369328.20480704</v>
      </c>
    </row>
    <row r="27" spans="1:30" ht="56.25" x14ac:dyDescent="0.3">
      <c r="A27" s="10">
        <f t="shared" si="7"/>
        <v>18</v>
      </c>
      <c r="B27" s="40" t="s">
        <v>44</v>
      </c>
      <c r="C27" s="42">
        <v>2141010</v>
      </c>
      <c r="D27" s="42">
        <v>1</v>
      </c>
      <c r="E27" s="11">
        <f t="shared" si="0"/>
        <v>139216573.39000002</v>
      </c>
      <c r="F27" s="11">
        <v>131858633.64</v>
      </c>
      <c r="G27" s="11">
        <v>72323798.200000003</v>
      </c>
      <c r="H27" s="11">
        <v>8271753.9199999999</v>
      </c>
      <c r="I27" s="11">
        <v>3244513.29</v>
      </c>
      <c r="J27" s="11">
        <v>4113426.46</v>
      </c>
      <c r="K27" s="11">
        <f t="shared" si="8"/>
        <v>52435649.829999998</v>
      </c>
      <c r="L27" s="11">
        <v>7803541.5300000003</v>
      </c>
      <c r="M27" s="11">
        <v>13705367.34</v>
      </c>
      <c r="N27" s="11">
        <f t="shared" si="9"/>
        <v>30926740.960000001</v>
      </c>
      <c r="O27" s="11">
        <v>1950520.96</v>
      </c>
      <c r="P27" s="11">
        <v>28976220</v>
      </c>
      <c r="Q27" s="54"/>
      <c r="R27" s="12">
        <f t="shared" si="1"/>
        <v>191652223.22000003</v>
      </c>
      <c r="S27" s="11">
        <f t="shared" si="2"/>
        <v>864110416.58192587</v>
      </c>
      <c r="T27" s="11">
        <f t="shared" si="3"/>
        <v>843350650.80592585</v>
      </c>
      <c r="U27" s="11">
        <v>779575462.62358665</v>
      </c>
      <c r="V27" s="12">
        <f t="shared" si="4"/>
        <v>63775188.182339191</v>
      </c>
      <c r="W27" s="11">
        <v>34011010.151999995</v>
      </c>
      <c r="X27" s="11">
        <v>29764178.030339196</v>
      </c>
      <c r="Y27" s="11">
        <v>20759765.776000001</v>
      </c>
      <c r="Z27" s="12">
        <f t="shared" si="5"/>
        <v>800335228.39958668</v>
      </c>
      <c r="AA27" s="11"/>
      <c r="AB27" s="11">
        <v>818760.2</v>
      </c>
      <c r="AC27" s="49">
        <f t="shared" si="6"/>
        <v>1056581400.0019259</v>
      </c>
    </row>
    <row r="28" spans="1:30" ht="56.25" x14ac:dyDescent="0.3">
      <c r="A28" s="10">
        <f t="shared" si="7"/>
        <v>19</v>
      </c>
      <c r="B28" s="40" t="s">
        <v>45</v>
      </c>
      <c r="C28" s="42">
        <v>2144011</v>
      </c>
      <c r="D28" s="42">
        <v>1</v>
      </c>
      <c r="E28" s="11">
        <f t="shared" si="0"/>
        <v>0</v>
      </c>
      <c r="F28" s="11"/>
      <c r="G28" s="11"/>
      <c r="H28" s="11"/>
      <c r="I28" s="11"/>
      <c r="J28" s="11"/>
      <c r="K28" s="11">
        <f t="shared" si="8"/>
        <v>12175532.119999999</v>
      </c>
      <c r="L28" s="11"/>
      <c r="M28" s="11">
        <f>12094995.44+80536.68</f>
        <v>12175532.119999999</v>
      </c>
      <c r="N28" s="11">
        <f t="shared" si="9"/>
        <v>0</v>
      </c>
      <c r="O28" s="11"/>
      <c r="P28" s="11"/>
      <c r="Q28" s="54"/>
      <c r="R28" s="12">
        <f t="shared" si="1"/>
        <v>12175532.119999999</v>
      </c>
      <c r="S28" s="11">
        <f t="shared" si="2"/>
        <v>397374271.68547833</v>
      </c>
      <c r="T28" s="11">
        <f t="shared" si="3"/>
        <v>395402990.88547832</v>
      </c>
      <c r="U28" s="11">
        <v>385592043.89347833</v>
      </c>
      <c r="V28" s="12">
        <f t="shared" si="4"/>
        <v>9810946.9919999987</v>
      </c>
      <c r="W28" s="11">
        <v>9810946.9919999987</v>
      </c>
      <c r="X28" s="11"/>
      <c r="Y28" s="11">
        <v>1971280.8000000003</v>
      </c>
      <c r="Z28" s="12">
        <f t="shared" si="5"/>
        <v>387563324.69347835</v>
      </c>
      <c r="AA28" s="11"/>
      <c r="AB28" s="11"/>
      <c r="AC28" s="49">
        <f t="shared" si="6"/>
        <v>409549803.80547833</v>
      </c>
      <c r="AD28" s="59"/>
    </row>
    <row r="29" spans="1:30" ht="37.5" x14ac:dyDescent="0.3">
      <c r="A29" s="10">
        <f t="shared" si="7"/>
        <v>20</v>
      </c>
      <c r="B29" s="40" t="s">
        <v>46</v>
      </c>
      <c r="C29" s="42">
        <v>2241001</v>
      </c>
      <c r="D29" s="42"/>
      <c r="E29" s="11">
        <f t="shared" si="0"/>
        <v>94149658.820000008</v>
      </c>
      <c r="F29" s="11">
        <v>90559557.719999999</v>
      </c>
      <c r="G29" s="11">
        <v>1072417.99</v>
      </c>
      <c r="H29" s="11">
        <v>33383155.18</v>
      </c>
      <c r="I29" s="11">
        <v>2952841.29</v>
      </c>
      <c r="J29" s="11">
        <v>637259.81000000006</v>
      </c>
      <c r="K29" s="11">
        <f t="shared" si="8"/>
        <v>33737949</v>
      </c>
      <c r="L29" s="11"/>
      <c r="M29" s="11">
        <v>7812653</v>
      </c>
      <c r="N29" s="11">
        <f t="shared" si="9"/>
        <v>25925296</v>
      </c>
      <c r="O29" s="11">
        <v>17232430</v>
      </c>
      <c r="P29" s="11">
        <v>8692866</v>
      </c>
      <c r="Q29" s="54"/>
      <c r="R29" s="12">
        <f t="shared" si="1"/>
        <v>127887607.82000001</v>
      </c>
      <c r="S29" s="11">
        <f t="shared" si="2"/>
        <v>77172183.951560393</v>
      </c>
      <c r="T29" s="11">
        <f t="shared" si="3"/>
        <v>77172183.951560393</v>
      </c>
      <c r="U29" s="11">
        <v>68409000.431560397</v>
      </c>
      <c r="V29" s="12">
        <f t="shared" si="4"/>
        <v>8763183.5199999996</v>
      </c>
      <c r="W29" s="11">
        <v>4032856.8</v>
      </c>
      <c r="X29" s="11">
        <v>4730326.72</v>
      </c>
      <c r="Y29" s="11"/>
      <c r="Z29" s="12">
        <f t="shared" si="5"/>
        <v>68409000.431560397</v>
      </c>
      <c r="AA29" s="11"/>
      <c r="AB29" s="11"/>
      <c r="AC29" s="49">
        <f t="shared" si="6"/>
        <v>205059791.7715604</v>
      </c>
    </row>
    <row r="30" spans="1:30" ht="37.5" x14ac:dyDescent="0.3">
      <c r="A30" s="10">
        <f t="shared" si="7"/>
        <v>21</v>
      </c>
      <c r="B30" s="40" t="s">
        <v>47</v>
      </c>
      <c r="C30" s="42">
        <v>2241009</v>
      </c>
      <c r="D30" s="42"/>
      <c r="E30" s="11">
        <f t="shared" si="0"/>
        <v>175800132.01000002</v>
      </c>
      <c r="F30" s="11">
        <v>169588930.80000001</v>
      </c>
      <c r="G30" s="11">
        <v>2173820.2400000002</v>
      </c>
      <c r="H30" s="11">
        <v>81563803.25</v>
      </c>
      <c r="I30" s="11">
        <v>4518489.8600000003</v>
      </c>
      <c r="J30" s="11">
        <v>1692711.35</v>
      </c>
      <c r="K30" s="11">
        <f t="shared" si="8"/>
        <v>18595498.399999999</v>
      </c>
      <c r="L30" s="11"/>
      <c r="M30" s="11">
        <v>1409602.4</v>
      </c>
      <c r="N30" s="11">
        <f t="shared" si="9"/>
        <v>17185896</v>
      </c>
      <c r="O30" s="11"/>
      <c r="P30" s="11">
        <v>17185896</v>
      </c>
      <c r="Q30" s="54"/>
      <c r="R30" s="12">
        <f t="shared" si="1"/>
        <v>194395630.41000003</v>
      </c>
      <c r="S30" s="11">
        <f t="shared" si="2"/>
        <v>113815439.9812236</v>
      </c>
      <c r="T30" s="11">
        <f t="shared" si="3"/>
        <v>113815439.9812236</v>
      </c>
      <c r="U30" s="11">
        <v>58210645.814746797</v>
      </c>
      <c r="V30" s="12">
        <f t="shared" si="4"/>
        <v>55604794.166476801</v>
      </c>
      <c r="W30" s="11"/>
      <c r="X30" s="11">
        <v>55604794.166476801</v>
      </c>
      <c r="Y30" s="11"/>
      <c r="Z30" s="12">
        <f t="shared" si="5"/>
        <v>58210645.814746797</v>
      </c>
      <c r="AA30" s="11"/>
      <c r="AB30" s="11"/>
      <c r="AC30" s="49">
        <f t="shared" si="6"/>
        <v>308211070.39122361</v>
      </c>
    </row>
    <row r="31" spans="1:30" ht="25.7" customHeight="1" x14ac:dyDescent="0.3">
      <c r="A31" s="10">
        <f t="shared" si="7"/>
        <v>22</v>
      </c>
      <c r="B31" s="43" t="s">
        <v>48</v>
      </c>
      <c r="C31" s="42">
        <v>2148001</v>
      </c>
      <c r="D31" s="42"/>
      <c r="E31" s="11">
        <f t="shared" si="0"/>
        <v>0</v>
      </c>
      <c r="F31" s="11"/>
      <c r="G31" s="11"/>
      <c r="H31" s="11"/>
      <c r="I31" s="11"/>
      <c r="J31" s="11"/>
      <c r="K31" s="11">
        <f t="shared" si="8"/>
        <v>84015807.349999994</v>
      </c>
      <c r="L31" s="11"/>
      <c r="M31" s="11">
        <v>1547089</v>
      </c>
      <c r="N31" s="11">
        <f t="shared" si="9"/>
        <v>82468718.349999994</v>
      </c>
      <c r="O31" s="11">
        <f>83553038.32-1633868.97</f>
        <v>81919169.349999994</v>
      </c>
      <c r="P31" s="11">
        <v>549549</v>
      </c>
      <c r="Q31" s="54"/>
      <c r="R31" s="12">
        <f t="shared" si="1"/>
        <v>84015807.349999994</v>
      </c>
      <c r="S31" s="11">
        <f t="shared" si="2"/>
        <v>149202315.30049998</v>
      </c>
      <c r="T31" s="11">
        <f t="shared" si="3"/>
        <v>149202315.30049998</v>
      </c>
      <c r="U31" s="11">
        <v>128448104.22849998</v>
      </c>
      <c r="V31" s="12">
        <f t="shared" si="4"/>
        <v>20754211.072000001</v>
      </c>
      <c r="W31" s="11"/>
      <c r="X31" s="11">
        <v>20754211.072000001</v>
      </c>
      <c r="Y31" s="11"/>
      <c r="Z31" s="12">
        <f t="shared" si="5"/>
        <v>128448104.22849998</v>
      </c>
      <c r="AA31" s="11"/>
      <c r="AB31" s="11"/>
      <c r="AC31" s="49">
        <f t="shared" si="6"/>
        <v>233218122.65049997</v>
      </c>
    </row>
    <row r="32" spans="1:30" x14ac:dyDescent="0.3">
      <c r="A32" s="10">
        <f t="shared" si="7"/>
        <v>23</v>
      </c>
      <c r="B32" s="40" t="s">
        <v>49</v>
      </c>
      <c r="C32" s="42">
        <v>2148002</v>
      </c>
      <c r="D32" s="42"/>
      <c r="E32" s="11">
        <f t="shared" si="0"/>
        <v>0</v>
      </c>
      <c r="F32" s="11"/>
      <c r="G32" s="11"/>
      <c r="H32" s="11"/>
      <c r="I32" s="11"/>
      <c r="J32" s="11"/>
      <c r="K32" s="11">
        <f t="shared" si="8"/>
        <v>40517725.689999998</v>
      </c>
      <c r="L32" s="11"/>
      <c r="M32" s="11">
        <f>660834+167780</f>
        <v>828614</v>
      </c>
      <c r="N32" s="11">
        <f t="shared" si="9"/>
        <v>39689111.689999998</v>
      </c>
      <c r="O32" s="11">
        <v>39439316.689999998</v>
      </c>
      <c r="P32" s="11">
        <v>249795</v>
      </c>
      <c r="Q32" s="54"/>
      <c r="R32" s="12">
        <f t="shared" si="1"/>
        <v>40517725.689999998</v>
      </c>
      <c r="S32" s="11">
        <f t="shared" si="2"/>
        <v>77935575.871677101</v>
      </c>
      <c r="T32" s="11">
        <f t="shared" si="3"/>
        <v>77935575.871677101</v>
      </c>
      <c r="U32" s="11">
        <v>70213531.807677105</v>
      </c>
      <c r="V32" s="12">
        <f t="shared" si="4"/>
        <v>7722044.0639999993</v>
      </c>
      <c r="W32" s="11"/>
      <c r="X32" s="11">
        <v>7722044.0639999993</v>
      </c>
      <c r="Y32" s="11"/>
      <c r="Z32" s="12">
        <f t="shared" si="5"/>
        <v>70213531.807677105</v>
      </c>
      <c r="AA32" s="11"/>
      <c r="AB32" s="11"/>
      <c r="AC32" s="49">
        <f t="shared" si="6"/>
        <v>118453301.5616771</v>
      </c>
    </row>
    <row r="33" spans="1:30" x14ac:dyDescent="0.3">
      <c r="A33" s="10">
        <f t="shared" si="7"/>
        <v>24</v>
      </c>
      <c r="B33" s="43" t="s">
        <v>50</v>
      </c>
      <c r="C33" s="42">
        <v>2148004</v>
      </c>
      <c r="D33" s="42"/>
      <c r="E33" s="11">
        <f t="shared" si="0"/>
        <v>0</v>
      </c>
      <c r="F33" s="11"/>
      <c r="G33" s="11"/>
      <c r="H33" s="11"/>
      <c r="I33" s="11"/>
      <c r="J33" s="11"/>
      <c r="K33" s="11">
        <f t="shared" si="8"/>
        <v>29695661.82</v>
      </c>
      <c r="L33" s="11"/>
      <c r="M33" s="11">
        <v>1486876.5</v>
      </c>
      <c r="N33" s="11">
        <f t="shared" si="9"/>
        <v>28208785.32</v>
      </c>
      <c r="O33" s="11">
        <v>28038924.719999999</v>
      </c>
      <c r="P33" s="11">
        <v>169860.6</v>
      </c>
      <c r="Q33" s="54"/>
      <c r="R33" s="12">
        <f t="shared" si="1"/>
        <v>29695661.82</v>
      </c>
      <c r="S33" s="11">
        <f t="shared" si="2"/>
        <v>86388724.840599984</v>
      </c>
      <c r="T33" s="11">
        <f t="shared" si="3"/>
        <v>86388724.840599984</v>
      </c>
      <c r="U33" s="11">
        <v>79559559.168599978</v>
      </c>
      <c r="V33" s="12">
        <f t="shared" si="4"/>
        <v>6829165.6720000003</v>
      </c>
      <c r="W33" s="11"/>
      <c r="X33" s="11">
        <v>6829165.6720000003</v>
      </c>
      <c r="Y33" s="11"/>
      <c r="Z33" s="12">
        <f t="shared" si="5"/>
        <v>79559559.168599978</v>
      </c>
      <c r="AA33" s="11"/>
      <c r="AB33" s="11"/>
      <c r="AC33" s="49">
        <f t="shared" si="6"/>
        <v>116084386.66059998</v>
      </c>
    </row>
    <row r="34" spans="1:30" ht="37.5" x14ac:dyDescent="0.3">
      <c r="A34" s="10">
        <f t="shared" si="7"/>
        <v>25</v>
      </c>
      <c r="B34" s="43" t="s">
        <v>51</v>
      </c>
      <c r="C34" s="42">
        <v>2101003</v>
      </c>
      <c r="D34" s="42">
        <v>1</v>
      </c>
      <c r="E34" s="11">
        <f t="shared" si="0"/>
        <v>202196261.38000003</v>
      </c>
      <c r="F34" s="11">
        <v>191668200</v>
      </c>
      <c r="G34" s="11">
        <v>73658671.769999996</v>
      </c>
      <c r="H34" s="11">
        <v>8189858.5599999996</v>
      </c>
      <c r="I34" s="11">
        <v>6336524.5800000001</v>
      </c>
      <c r="J34" s="11">
        <v>4191536.8</v>
      </c>
      <c r="K34" s="11">
        <f t="shared" si="8"/>
        <v>43872286.350000001</v>
      </c>
      <c r="L34" s="11">
        <v>9533221.3499999996</v>
      </c>
      <c r="M34" s="11">
        <v>17441415</v>
      </c>
      <c r="N34" s="11">
        <f t="shared" si="9"/>
        <v>16897650</v>
      </c>
      <c r="O34" s="11">
        <v>211344</v>
      </c>
      <c r="P34" s="11">
        <v>16686306</v>
      </c>
      <c r="Q34" s="54"/>
      <c r="R34" s="12">
        <f t="shared" si="1"/>
        <v>246068547.73000002</v>
      </c>
      <c r="S34" s="11">
        <f t="shared" si="2"/>
        <v>77163324.0712208</v>
      </c>
      <c r="T34" s="11">
        <f t="shared" si="3"/>
        <v>77163324.0712208</v>
      </c>
      <c r="U34" s="11"/>
      <c r="V34" s="12">
        <f t="shared" si="4"/>
        <v>77163324.0712208</v>
      </c>
      <c r="W34" s="11"/>
      <c r="X34" s="11">
        <v>77163324.0712208</v>
      </c>
      <c r="Y34" s="11"/>
      <c r="Z34" s="12">
        <f t="shared" si="5"/>
        <v>0</v>
      </c>
      <c r="AA34" s="11"/>
      <c r="AB34" s="11"/>
      <c r="AC34" s="49">
        <f t="shared" si="6"/>
        <v>323231871.80122083</v>
      </c>
    </row>
    <row r="35" spans="1:30" ht="39" customHeight="1" x14ac:dyDescent="0.3">
      <c r="A35" s="10">
        <f t="shared" si="7"/>
        <v>26</v>
      </c>
      <c r="B35" s="43" t="s">
        <v>52</v>
      </c>
      <c r="C35" s="42">
        <v>2141005</v>
      </c>
      <c r="D35" s="42"/>
      <c r="E35" s="11">
        <f t="shared" si="0"/>
        <v>98994491.780000001</v>
      </c>
      <c r="F35" s="11">
        <v>93818066.519999996</v>
      </c>
      <c r="G35" s="11">
        <v>41283693.07</v>
      </c>
      <c r="H35" s="11">
        <v>4608907.68</v>
      </c>
      <c r="I35" s="11">
        <v>2834333.53</v>
      </c>
      <c r="J35" s="11">
        <v>2342091.73</v>
      </c>
      <c r="K35" s="11">
        <f t="shared" si="8"/>
        <v>22490955.18</v>
      </c>
      <c r="L35" s="11">
        <v>5826381.6799999997</v>
      </c>
      <c r="M35" s="11">
        <v>2499933.5</v>
      </c>
      <c r="N35" s="11">
        <f t="shared" si="9"/>
        <v>14164640</v>
      </c>
      <c r="O35" s="11">
        <v>176120</v>
      </c>
      <c r="P35" s="11">
        <v>13988520</v>
      </c>
      <c r="Q35" s="54"/>
      <c r="R35" s="12">
        <f t="shared" si="1"/>
        <v>121485446.96000001</v>
      </c>
      <c r="S35" s="11">
        <f t="shared" si="2"/>
        <v>35645289.606079996</v>
      </c>
      <c r="T35" s="11">
        <f t="shared" si="3"/>
        <v>35645289.606079996</v>
      </c>
      <c r="U35" s="11"/>
      <c r="V35" s="12">
        <f t="shared" si="4"/>
        <v>35645289.606079996</v>
      </c>
      <c r="W35" s="11"/>
      <c r="X35" s="11">
        <v>35645289.606079996</v>
      </c>
      <c r="Y35" s="11"/>
      <c r="Z35" s="12">
        <f t="shared" si="5"/>
        <v>0</v>
      </c>
      <c r="AA35" s="11"/>
      <c r="AB35" s="11"/>
      <c r="AC35" s="49">
        <f t="shared" si="6"/>
        <v>157130736.56608</v>
      </c>
    </row>
    <row r="36" spans="1:30" ht="37.5" x14ac:dyDescent="0.3">
      <c r="A36" s="10">
        <f t="shared" si="7"/>
        <v>27</v>
      </c>
      <c r="B36" s="40" t="s">
        <v>53</v>
      </c>
      <c r="C36" s="42">
        <v>2101006</v>
      </c>
      <c r="D36" s="42"/>
      <c r="E36" s="11">
        <f t="shared" si="0"/>
        <v>141238819.87</v>
      </c>
      <c r="F36" s="11">
        <v>133834810.2</v>
      </c>
      <c r="G36" s="11">
        <v>61973265.530000001</v>
      </c>
      <c r="H36" s="11">
        <v>6926739.04</v>
      </c>
      <c r="I36" s="11">
        <v>3885837.87</v>
      </c>
      <c r="J36" s="11">
        <v>3518171.8</v>
      </c>
      <c r="K36" s="11">
        <f t="shared" si="8"/>
        <v>69156490.090000004</v>
      </c>
      <c r="L36" s="11">
        <v>6544343.0899999999</v>
      </c>
      <c r="M36" s="11">
        <f>39953461.87-3023697.15</f>
        <v>36929764.719999999</v>
      </c>
      <c r="N36" s="11">
        <f t="shared" si="9"/>
        <v>25682382.280000001</v>
      </c>
      <c r="O36" s="11">
        <v>2055772</v>
      </c>
      <c r="P36" s="11">
        <v>23626610.280000001</v>
      </c>
      <c r="Q36" s="54"/>
      <c r="R36" s="12">
        <f t="shared" si="1"/>
        <v>210395309.96000001</v>
      </c>
      <c r="S36" s="11">
        <f t="shared" si="2"/>
        <v>81460048.328299195</v>
      </c>
      <c r="T36" s="11">
        <f t="shared" si="3"/>
        <v>81460048.328299195</v>
      </c>
      <c r="U36" s="11">
        <v>19573715.564199999</v>
      </c>
      <c r="V36" s="12">
        <f t="shared" si="4"/>
        <v>61886332.764099196</v>
      </c>
      <c r="W36" s="11"/>
      <c r="X36" s="11">
        <v>61886332.764099196</v>
      </c>
      <c r="Y36" s="11"/>
      <c r="Z36" s="12">
        <f t="shared" si="5"/>
        <v>19573715.564199999</v>
      </c>
      <c r="AA36" s="11"/>
      <c r="AB36" s="11"/>
      <c r="AC36" s="49">
        <f t="shared" si="6"/>
        <v>291855358.2882992</v>
      </c>
      <c r="AD36" s="17"/>
    </row>
    <row r="37" spans="1:30" ht="37.5" x14ac:dyDescent="0.3">
      <c r="A37" s="10">
        <f t="shared" si="7"/>
        <v>28</v>
      </c>
      <c r="B37" s="43" t="s">
        <v>54</v>
      </c>
      <c r="C37" s="42">
        <v>2101007</v>
      </c>
      <c r="D37" s="42"/>
      <c r="E37" s="11">
        <f t="shared" si="0"/>
        <v>154572468.81</v>
      </c>
      <c r="F37" s="11">
        <v>147698966.52000001</v>
      </c>
      <c r="G37" s="11">
        <v>34370615.100000001</v>
      </c>
      <c r="H37" s="11">
        <v>23753682.140000001</v>
      </c>
      <c r="I37" s="11">
        <v>4968328.25</v>
      </c>
      <c r="J37" s="11">
        <v>1905174.04</v>
      </c>
      <c r="K37" s="11">
        <f t="shared" si="8"/>
        <v>15934857.67</v>
      </c>
      <c r="L37" s="11">
        <v>3518076.27</v>
      </c>
      <c r="M37" s="11">
        <v>2407369.4</v>
      </c>
      <c r="N37" s="11">
        <f t="shared" si="9"/>
        <v>10009412</v>
      </c>
      <c r="O37" s="11">
        <v>17612</v>
      </c>
      <c r="P37" s="11">
        <v>9991800</v>
      </c>
      <c r="Q37" s="54"/>
      <c r="R37" s="12">
        <f t="shared" si="1"/>
        <v>170507326.47999999</v>
      </c>
      <c r="S37" s="11">
        <f t="shared" si="2"/>
        <v>28343428.302033592</v>
      </c>
      <c r="T37" s="11">
        <f t="shared" si="3"/>
        <v>28343428.302033592</v>
      </c>
      <c r="U37" s="11"/>
      <c r="V37" s="12">
        <f t="shared" si="4"/>
        <v>28343428.302033592</v>
      </c>
      <c r="W37" s="11"/>
      <c r="X37" s="11">
        <v>28343428.302033592</v>
      </c>
      <c r="Y37" s="11"/>
      <c r="Z37" s="12">
        <f t="shared" si="5"/>
        <v>0</v>
      </c>
      <c r="AA37" s="11"/>
      <c r="AB37" s="11"/>
      <c r="AC37" s="49">
        <f t="shared" si="6"/>
        <v>198850754.78203359</v>
      </c>
    </row>
    <row r="38" spans="1:30" ht="37.5" x14ac:dyDescent="0.3">
      <c r="A38" s="10">
        <f t="shared" si="7"/>
        <v>29</v>
      </c>
      <c r="B38" s="43" t="s">
        <v>55</v>
      </c>
      <c r="C38" s="42">
        <v>2101008</v>
      </c>
      <c r="D38" s="42"/>
      <c r="E38" s="11">
        <f t="shared" si="0"/>
        <v>103709431.44</v>
      </c>
      <c r="F38" s="11">
        <v>99077889.959999993</v>
      </c>
      <c r="G38" s="11">
        <v>23728854.73</v>
      </c>
      <c r="H38" s="11">
        <v>15018085.77</v>
      </c>
      <c r="I38" s="11">
        <v>3347787.14</v>
      </c>
      <c r="J38" s="11">
        <v>1283754.3400000001</v>
      </c>
      <c r="K38" s="11">
        <f t="shared" si="8"/>
        <v>24804575.539999999</v>
      </c>
      <c r="L38" s="11">
        <v>2200075.2999999998</v>
      </c>
      <c r="M38" s="11">
        <v>925848.56</v>
      </c>
      <c r="N38" s="11">
        <f t="shared" si="9"/>
        <v>21678651.68</v>
      </c>
      <c r="O38" s="11">
        <v>9712472</v>
      </c>
      <c r="P38" s="11">
        <v>11966179.68</v>
      </c>
      <c r="Q38" s="54"/>
      <c r="R38" s="12">
        <f t="shared" si="1"/>
        <v>128514006.97999999</v>
      </c>
      <c r="S38" s="11">
        <f t="shared" si="2"/>
        <v>18620352.661859199</v>
      </c>
      <c r="T38" s="11">
        <f t="shared" si="3"/>
        <v>18620352.661859199</v>
      </c>
      <c r="U38" s="11"/>
      <c r="V38" s="12">
        <f t="shared" si="4"/>
        <v>18620352.661859199</v>
      </c>
      <c r="W38" s="11"/>
      <c r="X38" s="11">
        <v>18620352.661859199</v>
      </c>
      <c r="Y38" s="11"/>
      <c r="Z38" s="12">
        <f t="shared" si="5"/>
        <v>0</v>
      </c>
      <c r="AA38" s="11"/>
      <c r="AB38" s="11"/>
      <c r="AC38" s="49">
        <f t="shared" si="6"/>
        <v>147134359.64185917</v>
      </c>
    </row>
    <row r="39" spans="1:30" ht="37.5" x14ac:dyDescent="0.3">
      <c r="A39" s="10">
        <f t="shared" si="7"/>
        <v>30</v>
      </c>
      <c r="B39" s="43" t="s">
        <v>56</v>
      </c>
      <c r="C39" s="42">
        <v>2101011</v>
      </c>
      <c r="D39" s="42">
        <v>1</v>
      </c>
      <c r="E39" s="11">
        <f t="shared" si="0"/>
        <v>353908900.43000001</v>
      </c>
      <c r="F39" s="11">
        <v>335588568.12</v>
      </c>
      <c r="G39" s="11">
        <v>112494128.83</v>
      </c>
      <c r="H39" s="11">
        <v>12549521.92</v>
      </c>
      <c r="I39" s="11">
        <v>11931252.800000001</v>
      </c>
      <c r="J39" s="11">
        <v>6389079.5099999998</v>
      </c>
      <c r="K39" s="11">
        <f t="shared" si="8"/>
        <v>63777410.32</v>
      </c>
      <c r="L39" s="11">
        <v>7528645.8499999996</v>
      </c>
      <c r="M39" s="11">
        <v>3918696.2800000003</v>
      </c>
      <c r="N39" s="11">
        <f t="shared" si="9"/>
        <v>52330068.189999998</v>
      </c>
      <c r="O39" s="11">
        <v>2413033.75</v>
      </c>
      <c r="P39" s="11">
        <v>49917034.439999998</v>
      </c>
      <c r="Q39" s="54"/>
      <c r="R39" s="12">
        <f t="shared" si="1"/>
        <v>417686310.75</v>
      </c>
      <c r="S39" s="11">
        <f t="shared" si="2"/>
        <v>80158366.637854397</v>
      </c>
      <c r="T39" s="11">
        <f t="shared" si="3"/>
        <v>80158366.637854397</v>
      </c>
      <c r="U39" s="11"/>
      <c r="V39" s="12">
        <f t="shared" si="4"/>
        <v>80158366.637854397</v>
      </c>
      <c r="W39" s="11"/>
      <c r="X39" s="11">
        <v>80158366.637854397</v>
      </c>
      <c r="Y39" s="11"/>
      <c r="Z39" s="12">
        <f t="shared" si="5"/>
        <v>0</v>
      </c>
      <c r="AA39" s="11"/>
      <c r="AB39" s="11"/>
      <c r="AC39" s="49">
        <f t="shared" si="6"/>
        <v>497844677.3878544</v>
      </c>
    </row>
    <row r="40" spans="1:30" ht="37.5" x14ac:dyDescent="0.3">
      <c r="A40" s="10">
        <f t="shared" si="7"/>
        <v>31</v>
      </c>
      <c r="B40" s="43" t="s">
        <v>57</v>
      </c>
      <c r="C40" s="42">
        <v>2101015</v>
      </c>
      <c r="D40" s="42"/>
      <c r="E40" s="11">
        <f t="shared" si="0"/>
        <v>99678695.569999993</v>
      </c>
      <c r="F40" s="11">
        <v>95259213.359999999</v>
      </c>
      <c r="G40" s="11">
        <v>26263498.739999998</v>
      </c>
      <c r="H40" s="11">
        <v>16711136.83</v>
      </c>
      <c r="I40" s="11">
        <v>2947826.97</v>
      </c>
      <c r="J40" s="11">
        <v>1471655.24</v>
      </c>
      <c r="K40" s="11">
        <f t="shared" si="8"/>
        <v>27707551.359999999</v>
      </c>
      <c r="L40" s="11">
        <v>1490206.2</v>
      </c>
      <c r="M40" s="11">
        <v>553630</v>
      </c>
      <c r="N40" s="11">
        <f t="shared" si="9"/>
        <v>25663715.16</v>
      </c>
      <c r="O40" s="11">
        <v>13478715.060000001</v>
      </c>
      <c r="P40" s="11">
        <v>12185000.1</v>
      </c>
      <c r="Q40" s="54"/>
      <c r="R40" s="12">
        <f t="shared" si="1"/>
        <v>127386246.92999999</v>
      </c>
      <c r="S40" s="11">
        <f t="shared" si="2"/>
        <v>13121006.752</v>
      </c>
      <c r="T40" s="11">
        <f t="shared" si="3"/>
        <v>13121006.752</v>
      </c>
      <c r="U40" s="11"/>
      <c r="V40" s="12">
        <f t="shared" si="4"/>
        <v>13121006.752</v>
      </c>
      <c r="W40" s="11"/>
      <c r="X40" s="11">
        <v>13121006.752</v>
      </c>
      <c r="Y40" s="11"/>
      <c r="Z40" s="12">
        <f t="shared" si="5"/>
        <v>0</v>
      </c>
      <c r="AA40" s="11"/>
      <c r="AB40" s="11"/>
      <c r="AC40" s="49">
        <f t="shared" si="6"/>
        <v>140507253.68199998</v>
      </c>
    </row>
    <row r="41" spans="1:30" ht="37.5" x14ac:dyDescent="0.3">
      <c r="A41" s="10">
        <f t="shared" si="7"/>
        <v>32</v>
      </c>
      <c r="B41" s="40" t="s">
        <v>58</v>
      </c>
      <c r="C41" s="42">
        <v>2101016</v>
      </c>
      <c r="D41" s="42"/>
      <c r="E41" s="11">
        <f t="shared" si="0"/>
        <v>125329516.70999999</v>
      </c>
      <c r="F41" s="11">
        <v>118769201.88</v>
      </c>
      <c r="G41" s="11">
        <v>52176571.07</v>
      </c>
      <c r="H41" s="11">
        <v>5836823.2000000002</v>
      </c>
      <c r="I41" s="11">
        <v>3591929.52</v>
      </c>
      <c r="J41" s="11">
        <v>2968385.31</v>
      </c>
      <c r="K41" s="11">
        <f t="shared" si="8"/>
        <v>20806878.59</v>
      </c>
      <c r="L41" s="11">
        <v>5672618.5899999999</v>
      </c>
      <c r="M41" s="11">
        <v>2074472</v>
      </c>
      <c r="N41" s="11">
        <f t="shared" si="9"/>
        <v>13059788</v>
      </c>
      <c r="O41" s="11">
        <v>70448</v>
      </c>
      <c r="P41" s="11">
        <v>12989340</v>
      </c>
      <c r="Q41" s="54"/>
      <c r="R41" s="12">
        <f t="shared" si="1"/>
        <v>146136395.29999998</v>
      </c>
      <c r="S41" s="11">
        <f t="shared" si="2"/>
        <v>33602269.399999999</v>
      </c>
      <c r="T41" s="11">
        <f t="shared" si="3"/>
        <v>33602269.399999999</v>
      </c>
      <c r="U41" s="11"/>
      <c r="V41" s="12">
        <f t="shared" si="4"/>
        <v>33602269.399999999</v>
      </c>
      <c r="W41" s="11"/>
      <c r="X41" s="11">
        <v>33602269.399999999</v>
      </c>
      <c r="Y41" s="11"/>
      <c r="Z41" s="12">
        <f t="shared" si="5"/>
        <v>0</v>
      </c>
      <c r="AA41" s="11"/>
      <c r="AB41" s="11"/>
      <c r="AC41" s="49">
        <f t="shared" si="6"/>
        <v>179738664.69999999</v>
      </c>
    </row>
    <row r="42" spans="1:30" ht="37.5" x14ac:dyDescent="0.3">
      <c r="A42" s="10">
        <f t="shared" si="7"/>
        <v>33</v>
      </c>
      <c r="B42" s="43" t="s">
        <v>59</v>
      </c>
      <c r="C42" s="42">
        <v>2107018</v>
      </c>
      <c r="D42" s="42"/>
      <c r="E42" s="11">
        <f t="shared" ref="E42:E73" si="10">F42+I42+J42</f>
        <v>0</v>
      </c>
      <c r="F42" s="11"/>
      <c r="G42" s="11"/>
      <c r="H42" s="11"/>
      <c r="I42" s="11"/>
      <c r="J42" s="11"/>
      <c r="K42" s="11">
        <f t="shared" si="8"/>
        <v>96970759.680000007</v>
      </c>
      <c r="L42" s="11"/>
      <c r="M42" s="11"/>
      <c r="N42" s="11">
        <f t="shared" si="9"/>
        <v>96970759.680000007</v>
      </c>
      <c r="O42" s="11">
        <v>96970759.680000007</v>
      </c>
      <c r="P42" s="11"/>
      <c r="Q42" s="54"/>
      <c r="R42" s="12">
        <f t="shared" ref="R42:R73" si="11">E42+K42+Q42</f>
        <v>96970759.680000007</v>
      </c>
      <c r="S42" s="11">
        <f t="shared" ref="S42:S73" si="12">T42+Y42</f>
        <v>0</v>
      </c>
      <c r="T42" s="11">
        <f t="shared" ref="T42:T73" si="13">U42+V42</f>
        <v>0</v>
      </c>
      <c r="U42" s="11"/>
      <c r="V42" s="12">
        <f t="shared" ref="V42:V73" si="14">W42+X42</f>
        <v>0</v>
      </c>
      <c r="W42" s="11"/>
      <c r="X42" s="11"/>
      <c r="Y42" s="11"/>
      <c r="Z42" s="12">
        <f t="shared" ref="Z42:Z73" si="15">U42+Y42</f>
        <v>0</v>
      </c>
      <c r="AA42" s="11"/>
      <c r="AB42" s="11"/>
      <c r="AC42" s="49">
        <f t="shared" ref="AC42:AC73" si="16">E42+K42+Q42+S42+AA42+AB42</f>
        <v>96970759.680000007</v>
      </c>
    </row>
    <row r="43" spans="1:30" ht="37.5" x14ac:dyDescent="0.3">
      <c r="A43" s="10">
        <f t="shared" ref="A43:A75" si="17">A42+1</f>
        <v>34</v>
      </c>
      <c r="B43" s="43" t="s">
        <v>60</v>
      </c>
      <c r="C43" s="42">
        <v>2107019</v>
      </c>
      <c r="D43" s="42"/>
      <c r="E43" s="11">
        <f t="shared" si="10"/>
        <v>0</v>
      </c>
      <c r="F43" s="11"/>
      <c r="G43" s="11"/>
      <c r="H43" s="11"/>
      <c r="I43" s="11"/>
      <c r="J43" s="11"/>
      <c r="K43" s="11">
        <f t="shared" si="8"/>
        <v>74809233.040000007</v>
      </c>
      <c r="L43" s="11"/>
      <c r="M43" s="11"/>
      <c r="N43" s="11">
        <f t="shared" si="9"/>
        <v>74809233.040000007</v>
      </c>
      <c r="O43" s="11">
        <v>74809233.040000007</v>
      </c>
      <c r="P43" s="11"/>
      <c r="Q43" s="54"/>
      <c r="R43" s="12">
        <f t="shared" si="11"/>
        <v>74809233.040000007</v>
      </c>
      <c r="S43" s="11">
        <f t="shared" si="12"/>
        <v>0</v>
      </c>
      <c r="T43" s="11">
        <f t="shared" si="13"/>
        <v>0</v>
      </c>
      <c r="U43" s="11"/>
      <c r="V43" s="12">
        <f t="shared" si="14"/>
        <v>0</v>
      </c>
      <c r="W43" s="11"/>
      <c r="X43" s="11"/>
      <c r="Y43" s="11"/>
      <c r="Z43" s="12">
        <f t="shared" si="15"/>
        <v>0</v>
      </c>
      <c r="AA43" s="11"/>
      <c r="AB43" s="11"/>
      <c r="AC43" s="49">
        <f t="shared" si="16"/>
        <v>74809233.040000007</v>
      </c>
    </row>
    <row r="44" spans="1:30" ht="37.5" x14ac:dyDescent="0.3">
      <c r="A44" s="10">
        <f t="shared" si="17"/>
        <v>35</v>
      </c>
      <c r="B44" s="40" t="s">
        <v>61</v>
      </c>
      <c r="C44" s="42">
        <v>2107802</v>
      </c>
      <c r="D44" s="42"/>
      <c r="E44" s="11">
        <f t="shared" si="10"/>
        <v>0</v>
      </c>
      <c r="F44" s="11"/>
      <c r="G44" s="11"/>
      <c r="H44" s="11"/>
      <c r="I44" s="11"/>
      <c r="J44" s="11"/>
      <c r="K44" s="11">
        <f t="shared" si="8"/>
        <v>76016473.939999998</v>
      </c>
      <c r="L44" s="11"/>
      <c r="M44" s="11"/>
      <c r="N44" s="11">
        <f t="shared" si="9"/>
        <v>76016473.939999998</v>
      </c>
      <c r="O44" s="11">
        <v>76016473.939999998</v>
      </c>
      <c r="P44" s="11"/>
      <c r="Q44" s="54"/>
      <c r="R44" s="12">
        <f t="shared" si="11"/>
        <v>76016473.939999998</v>
      </c>
      <c r="S44" s="11">
        <f t="shared" si="12"/>
        <v>0</v>
      </c>
      <c r="T44" s="11">
        <f t="shared" si="13"/>
        <v>0</v>
      </c>
      <c r="U44" s="11"/>
      <c r="V44" s="12">
        <f t="shared" si="14"/>
        <v>0</v>
      </c>
      <c r="W44" s="11"/>
      <c r="X44" s="11"/>
      <c r="Y44" s="11"/>
      <c r="Z44" s="12">
        <f t="shared" si="15"/>
        <v>0</v>
      </c>
      <c r="AA44" s="11"/>
      <c r="AB44" s="11"/>
      <c r="AC44" s="49">
        <f t="shared" si="16"/>
        <v>76016473.939999998</v>
      </c>
    </row>
    <row r="45" spans="1:30" ht="37.5" x14ac:dyDescent="0.3">
      <c r="A45" s="10">
        <f t="shared" si="17"/>
        <v>36</v>
      </c>
      <c r="B45" s="40" t="s">
        <v>62</v>
      </c>
      <c r="C45" s="42">
        <v>2201001</v>
      </c>
      <c r="D45" s="42"/>
      <c r="E45" s="11">
        <f t="shared" si="10"/>
        <v>161766957.79000002</v>
      </c>
      <c r="F45" s="11">
        <v>155485977.72</v>
      </c>
      <c r="G45" s="11">
        <v>1376752.82</v>
      </c>
      <c r="H45" s="11">
        <v>59349580.460000001</v>
      </c>
      <c r="I45" s="11">
        <v>4987349.71</v>
      </c>
      <c r="J45" s="11">
        <v>1293630.3600000001</v>
      </c>
      <c r="K45" s="11">
        <f t="shared" si="8"/>
        <v>13750904.800000001</v>
      </c>
      <c r="L45" s="11"/>
      <c r="M45" s="11">
        <v>901450</v>
      </c>
      <c r="N45" s="11">
        <f t="shared" si="9"/>
        <v>12849454.800000001</v>
      </c>
      <c r="O45" s="11"/>
      <c r="P45" s="11">
        <v>12849454.800000001</v>
      </c>
      <c r="Q45" s="54"/>
      <c r="R45" s="12">
        <f t="shared" si="11"/>
        <v>175517862.59000003</v>
      </c>
      <c r="S45" s="11">
        <f t="shared" si="12"/>
        <v>14641023.6</v>
      </c>
      <c r="T45" s="11">
        <f t="shared" si="13"/>
        <v>14641023.6</v>
      </c>
      <c r="U45" s="11"/>
      <c r="V45" s="12">
        <f t="shared" si="14"/>
        <v>14641023.6</v>
      </c>
      <c r="W45" s="11"/>
      <c r="X45" s="11">
        <v>14641023.6</v>
      </c>
      <c r="Y45" s="11"/>
      <c r="Z45" s="12">
        <f t="shared" si="15"/>
        <v>0</v>
      </c>
      <c r="AA45" s="11"/>
      <c r="AB45" s="11"/>
      <c r="AC45" s="49">
        <f t="shared" si="16"/>
        <v>190158886.19000003</v>
      </c>
    </row>
    <row r="46" spans="1:30" ht="37.5" x14ac:dyDescent="0.3">
      <c r="A46" s="10">
        <f t="shared" si="17"/>
        <v>37</v>
      </c>
      <c r="B46" s="40" t="s">
        <v>63</v>
      </c>
      <c r="C46" s="42">
        <v>2201003</v>
      </c>
      <c r="D46" s="42"/>
      <c r="E46" s="11">
        <f t="shared" si="10"/>
        <v>109187839.80000001</v>
      </c>
      <c r="F46" s="11">
        <v>105527657.28</v>
      </c>
      <c r="G46" s="11">
        <v>2550615.7540864004</v>
      </c>
      <c r="H46" s="11">
        <v>56000856.479999997</v>
      </c>
      <c r="I46" s="11">
        <v>2472430.79</v>
      </c>
      <c r="J46" s="11">
        <v>1187751.73</v>
      </c>
      <c r="K46" s="11">
        <f t="shared" si="8"/>
        <v>27188177.800000001</v>
      </c>
      <c r="L46" s="11"/>
      <c r="M46" s="11">
        <v>2838161.2</v>
      </c>
      <c r="N46" s="11">
        <f t="shared" si="9"/>
        <v>24350016.600000001</v>
      </c>
      <c r="O46" s="11"/>
      <c r="P46" s="11">
        <v>24350016.600000001</v>
      </c>
      <c r="Q46" s="54"/>
      <c r="R46" s="12">
        <f t="shared" si="11"/>
        <v>136376017.60000002</v>
      </c>
      <c r="S46" s="11">
        <f t="shared" si="12"/>
        <v>33264964.652752001</v>
      </c>
      <c r="T46" s="11">
        <f t="shared" si="13"/>
        <v>33264964.652752001</v>
      </c>
      <c r="U46" s="11"/>
      <c r="V46" s="12">
        <f t="shared" si="14"/>
        <v>33264964.652752001</v>
      </c>
      <c r="W46" s="11"/>
      <c r="X46" s="11">
        <v>33264964.652752001</v>
      </c>
      <c r="Y46" s="11"/>
      <c r="Z46" s="12">
        <f t="shared" si="15"/>
        <v>0</v>
      </c>
      <c r="AA46" s="11"/>
      <c r="AB46" s="11"/>
      <c r="AC46" s="49">
        <f t="shared" si="16"/>
        <v>169640982.25275204</v>
      </c>
    </row>
    <row r="47" spans="1:30" ht="37.5" x14ac:dyDescent="0.3">
      <c r="A47" s="10">
        <f t="shared" si="17"/>
        <v>38</v>
      </c>
      <c r="B47" s="40" t="s">
        <v>64</v>
      </c>
      <c r="C47" s="42">
        <v>2201017</v>
      </c>
      <c r="D47" s="42"/>
      <c r="E47" s="11">
        <f t="shared" si="10"/>
        <v>114950831.00999999</v>
      </c>
      <c r="F47" s="11">
        <v>110967042.95999999</v>
      </c>
      <c r="G47" s="11">
        <v>804313.49</v>
      </c>
      <c r="H47" s="11">
        <v>57321942.780000001</v>
      </c>
      <c r="I47" s="11">
        <v>2781094.03</v>
      </c>
      <c r="J47" s="11">
        <v>1202694.02</v>
      </c>
      <c r="K47" s="11">
        <f t="shared" si="8"/>
        <v>15193864</v>
      </c>
      <c r="L47" s="11"/>
      <c r="M47" s="11">
        <v>406000</v>
      </c>
      <c r="N47" s="11">
        <f t="shared" si="9"/>
        <v>14787864</v>
      </c>
      <c r="O47" s="11"/>
      <c r="P47" s="11">
        <v>14787864</v>
      </c>
      <c r="Q47" s="54"/>
      <c r="R47" s="12">
        <f t="shared" si="11"/>
        <v>130144695.00999999</v>
      </c>
      <c r="S47" s="11">
        <f t="shared" si="12"/>
        <v>11567480.175999999</v>
      </c>
      <c r="T47" s="11">
        <f t="shared" si="13"/>
        <v>11567480.175999999</v>
      </c>
      <c r="U47" s="11"/>
      <c r="V47" s="12">
        <f t="shared" si="14"/>
        <v>11567480.175999999</v>
      </c>
      <c r="W47" s="11"/>
      <c r="X47" s="11">
        <v>11567480.175999999</v>
      </c>
      <c r="Y47" s="11"/>
      <c r="Z47" s="12">
        <f t="shared" si="15"/>
        <v>0</v>
      </c>
      <c r="AA47" s="11"/>
      <c r="AB47" s="11"/>
      <c r="AC47" s="49">
        <f t="shared" si="16"/>
        <v>141712175.18599999</v>
      </c>
    </row>
    <row r="48" spans="1:30" ht="37.5" x14ac:dyDescent="0.3">
      <c r="A48" s="10">
        <f t="shared" si="17"/>
        <v>39</v>
      </c>
      <c r="B48" s="40" t="s">
        <v>65</v>
      </c>
      <c r="C48" s="42">
        <v>2207022</v>
      </c>
      <c r="D48" s="42"/>
      <c r="E48" s="11">
        <f t="shared" si="10"/>
        <v>0</v>
      </c>
      <c r="F48" s="11"/>
      <c r="G48" s="11"/>
      <c r="H48" s="11"/>
      <c r="I48" s="11"/>
      <c r="J48" s="11"/>
      <c r="K48" s="11">
        <f t="shared" si="8"/>
        <v>72348816.069999993</v>
      </c>
      <c r="L48" s="11"/>
      <c r="M48" s="11"/>
      <c r="N48" s="11">
        <f t="shared" si="9"/>
        <v>72348816.069999993</v>
      </c>
      <c r="O48" s="11">
        <v>72348816.069999993</v>
      </c>
      <c r="P48" s="11"/>
      <c r="Q48" s="54"/>
      <c r="R48" s="12">
        <f t="shared" si="11"/>
        <v>72348816.069999993</v>
      </c>
      <c r="S48" s="11">
        <f t="shared" si="12"/>
        <v>0</v>
      </c>
      <c r="T48" s="11">
        <f t="shared" si="13"/>
        <v>0</v>
      </c>
      <c r="U48" s="11"/>
      <c r="V48" s="12">
        <f t="shared" si="14"/>
        <v>0</v>
      </c>
      <c r="W48" s="11"/>
      <c r="X48" s="11"/>
      <c r="Y48" s="11"/>
      <c r="Z48" s="12">
        <f t="shared" si="15"/>
        <v>0</v>
      </c>
      <c r="AA48" s="11"/>
      <c r="AB48" s="11"/>
      <c r="AC48" s="49">
        <f t="shared" si="16"/>
        <v>72348816.069999993</v>
      </c>
    </row>
    <row r="49" spans="1:29" ht="37.5" x14ac:dyDescent="0.3">
      <c r="A49" s="10">
        <f t="shared" si="17"/>
        <v>40</v>
      </c>
      <c r="B49" s="40" t="s">
        <v>66</v>
      </c>
      <c r="C49" s="42">
        <v>2201024</v>
      </c>
      <c r="D49" s="42"/>
      <c r="E49" s="11">
        <f t="shared" si="10"/>
        <v>120298090.65000001</v>
      </c>
      <c r="F49" s="11">
        <v>116175949.08</v>
      </c>
      <c r="G49" s="11">
        <v>782575.29</v>
      </c>
      <c r="H49" s="11">
        <v>56962988.350000001</v>
      </c>
      <c r="I49" s="11">
        <v>3075283.45</v>
      </c>
      <c r="J49" s="11">
        <v>1046858.12</v>
      </c>
      <c r="K49" s="11">
        <f t="shared" si="8"/>
        <v>10578289.26</v>
      </c>
      <c r="L49" s="11"/>
      <c r="M49" s="11">
        <v>429618</v>
      </c>
      <c r="N49" s="11">
        <f t="shared" si="9"/>
        <v>10148671.26</v>
      </c>
      <c r="O49" s="11"/>
      <c r="P49" s="11">
        <v>10148671.26</v>
      </c>
      <c r="Q49" s="54"/>
      <c r="R49" s="12">
        <f t="shared" si="11"/>
        <v>130876379.91000001</v>
      </c>
      <c r="S49" s="11">
        <f t="shared" si="12"/>
        <v>13313492.864</v>
      </c>
      <c r="T49" s="11">
        <f t="shared" si="13"/>
        <v>13313492.864</v>
      </c>
      <c r="U49" s="11"/>
      <c r="V49" s="12">
        <f t="shared" si="14"/>
        <v>13313492.864</v>
      </c>
      <c r="W49" s="11"/>
      <c r="X49" s="11">
        <v>13313492.864</v>
      </c>
      <c r="Y49" s="11"/>
      <c r="Z49" s="12">
        <f t="shared" si="15"/>
        <v>0</v>
      </c>
      <c r="AA49" s="11"/>
      <c r="AB49" s="11"/>
      <c r="AC49" s="49">
        <f t="shared" si="16"/>
        <v>144189872.77400002</v>
      </c>
    </row>
    <row r="50" spans="1:29" ht="37.5" x14ac:dyDescent="0.3">
      <c r="A50" s="10">
        <f t="shared" si="17"/>
        <v>41</v>
      </c>
      <c r="B50" s="40" t="s">
        <v>67</v>
      </c>
      <c r="C50" s="42">
        <v>4346001</v>
      </c>
      <c r="D50" s="42"/>
      <c r="E50" s="11">
        <f t="shared" si="10"/>
        <v>57255075.319999993</v>
      </c>
      <c r="F50" s="11">
        <v>54864566.159999996</v>
      </c>
      <c r="G50" s="11">
        <v>30195595.640000001</v>
      </c>
      <c r="H50" s="11">
        <v>15743010.42</v>
      </c>
      <c r="I50" s="11">
        <v>695745.65</v>
      </c>
      <c r="J50" s="11">
        <v>1694763.51</v>
      </c>
      <c r="K50" s="11">
        <f t="shared" si="8"/>
        <v>38889300.299999997</v>
      </c>
      <c r="L50" s="11">
        <v>2030769.64</v>
      </c>
      <c r="M50" s="11">
        <v>7900376.9100000001</v>
      </c>
      <c r="N50" s="11">
        <f t="shared" si="9"/>
        <v>28958153.75</v>
      </c>
      <c r="O50" s="11">
        <v>13770617.75</v>
      </c>
      <c r="P50" s="11">
        <v>15187536</v>
      </c>
      <c r="Q50" s="54"/>
      <c r="R50" s="12">
        <f t="shared" si="11"/>
        <v>96144375.61999999</v>
      </c>
      <c r="S50" s="11">
        <f t="shared" si="12"/>
        <v>309285765.16789544</v>
      </c>
      <c r="T50" s="11">
        <f t="shared" si="13"/>
        <v>225659668.15989539</v>
      </c>
      <c r="U50" s="11">
        <v>201011300.11917379</v>
      </c>
      <c r="V50" s="12">
        <f t="shared" si="14"/>
        <v>24648368.040721595</v>
      </c>
      <c r="W50" s="11">
        <v>4995677.0079999994</v>
      </c>
      <c r="X50" s="11">
        <v>19652691.032721594</v>
      </c>
      <c r="Y50" s="11">
        <v>83626097.008000016</v>
      </c>
      <c r="Z50" s="12">
        <f t="shared" si="15"/>
        <v>284637397.12717378</v>
      </c>
      <c r="AA50" s="11"/>
      <c r="AB50" s="11">
        <v>35303932.149999999</v>
      </c>
      <c r="AC50" s="49">
        <f t="shared" si="16"/>
        <v>440734072.93789542</v>
      </c>
    </row>
    <row r="51" spans="1:29" ht="37.5" x14ac:dyDescent="0.3">
      <c r="A51" s="10">
        <f t="shared" si="17"/>
        <v>42</v>
      </c>
      <c r="B51" s="40" t="s">
        <v>68</v>
      </c>
      <c r="C51" s="42">
        <v>6341001</v>
      </c>
      <c r="D51" s="42"/>
      <c r="E51" s="11">
        <f t="shared" si="10"/>
        <v>3871163.96</v>
      </c>
      <c r="F51" s="11">
        <v>3664125.6</v>
      </c>
      <c r="G51" s="11">
        <v>2669747.13</v>
      </c>
      <c r="H51" s="11">
        <v>335331.84999999998</v>
      </c>
      <c r="I51" s="11">
        <v>54857.87</v>
      </c>
      <c r="J51" s="11">
        <v>152180.49</v>
      </c>
      <c r="K51" s="11">
        <f t="shared" si="8"/>
        <v>2246923.1800000002</v>
      </c>
      <c r="L51" s="11">
        <v>301138.68</v>
      </c>
      <c r="M51" s="11">
        <v>429618</v>
      </c>
      <c r="N51" s="11">
        <f t="shared" si="9"/>
        <v>1516166.5</v>
      </c>
      <c r="O51" s="11">
        <v>1316330.5</v>
      </c>
      <c r="P51" s="11">
        <v>199836</v>
      </c>
      <c r="Q51" s="54"/>
      <c r="R51" s="12">
        <f t="shared" si="11"/>
        <v>6118087.1400000006</v>
      </c>
      <c r="S51" s="11">
        <f t="shared" si="12"/>
        <v>4761498.5599999996</v>
      </c>
      <c r="T51" s="11">
        <f t="shared" si="13"/>
        <v>4761498.5599999996</v>
      </c>
      <c r="U51" s="11"/>
      <c r="V51" s="12">
        <f t="shared" si="14"/>
        <v>4761498.5599999996</v>
      </c>
      <c r="W51" s="11"/>
      <c r="X51" s="11">
        <v>4761498.5599999996</v>
      </c>
      <c r="Y51" s="11"/>
      <c r="Z51" s="12">
        <f t="shared" si="15"/>
        <v>0</v>
      </c>
      <c r="AA51" s="11"/>
      <c r="AB51" s="11"/>
      <c r="AC51" s="49">
        <f t="shared" si="16"/>
        <v>10879585.699999999</v>
      </c>
    </row>
    <row r="52" spans="1:29" ht="37.5" x14ac:dyDescent="0.3">
      <c r="A52" s="10">
        <f t="shared" si="17"/>
        <v>43</v>
      </c>
      <c r="B52" s="40" t="s">
        <v>69</v>
      </c>
      <c r="C52" s="42">
        <v>8156001</v>
      </c>
      <c r="D52" s="42"/>
      <c r="E52" s="11">
        <f t="shared" si="10"/>
        <v>10321366.59</v>
      </c>
      <c r="F52" s="11">
        <v>9747999.8399999999</v>
      </c>
      <c r="G52" s="11">
        <v>8450388.4299999997</v>
      </c>
      <c r="H52" s="11">
        <v>753365.6</v>
      </c>
      <c r="I52" s="11">
        <v>92520.01</v>
      </c>
      <c r="J52" s="11">
        <v>480846.74</v>
      </c>
      <c r="K52" s="11">
        <f t="shared" si="8"/>
        <v>3956128.53</v>
      </c>
      <c r="L52" s="11">
        <v>855769.07</v>
      </c>
      <c r="M52" s="11">
        <v>429618</v>
      </c>
      <c r="N52" s="11">
        <f t="shared" si="9"/>
        <v>2670741.46</v>
      </c>
      <c r="O52" s="11">
        <v>2004288.4</v>
      </c>
      <c r="P52" s="11">
        <v>666453.06000000006</v>
      </c>
      <c r="Q52" s="54"/>
      <c r="R52" s="12">
        <f t="shared" si="11"/>
        <v>14277495.119999999</v>
      </c>
      <c r="S52" s="11">
        <f t="shared" si="12"/>
        <v>0</v>
      </c>
      <c r="T52" s="11">
        <f t="shared" si="13"/>
        <v>0</v>
      </c>
      <c r="U52" s="11"/>
      <c r="V52" s="12">
        <f t="shared" si="14"/>
        <v>0</v>
      </c>
      <c r="W52" s="11"/>
      <c r="X52" s="11"/>
      <c r="Y52" s="11"/>
      <c r="Z52" s="12">
        <f t="shared" si="15"/>
        <v>0</v>
      </c>
      <c r="AA52" s="11"/>
      <c r="AB52" s="11"/>
      <c r="AC52" s="49">
        <f t="shared" si="16"/>
        <v>14277495.119999999</v>
      </c>
    </row>
    <row r="53" spans="1:29" ht="37.5" x14ac:dyDescent="0.3">
      <c r="A53" s="10">
        <f t="shared" si="17"/>
        <v>44</v>
      </c>
      <c r="B53" s="40" t="s">
        <v>70</v>
      </c>
      <c r="C53" s="42">
        <v>2310001</v>
      </c>
      <c r="D53" s="42"/>
      <c r="E53" s="11">
        <f t="shared" si="10"/>
        <v>0</v>
      </c>
      <c r="F53" s="11"/>
      <c r="G53" s="11"/>
      <c r="H53" s="11"/>
      <c r="I53" s="11"/>
      <c r="J53" s="11"/>
      <c r="K53" s="11">
        <f t="shared" si="8"/>
        <v>0</v>
      </c>
      <c r="L53" s="11"/>
      <c r="M53" s="11"/>
      <c r="N53" s="11">
        <f t="shared" si="9"/>
        <v>0</v>
      </c>
      <c r="O53" s="11"/>
      <c r="P53" s="11"/>
      <c r="Q53" s="54"/>
      <c r="R53" s="12">
        <f t="shared" si="11"/>
        <v>0</v>
      </c>
      <c r="S53" s="11">
        <f t="shared" si="12"/>
        <v>0</v>
      </c>
      <c r="T53" s="11">
        <f t="shared" si="13"/>
        <v>0</v>
      </c>
      <c r="U53" s="11"/>
      <c r="V53" s="12">
        <f t="shared" si="14"/>
        <v>0</v>
      </c>
      <c r="W53" s="11"/>
      <c r="X53" s="11"/>
      <c r="Y53" s="11"/>
      <c r="Z53" s="12">
        <f t="shared" si="15"/>
        <v>0</v>
      </c>
      <c r="AA53" s="11">
        <v>838709105.39999998</v>
      </c>
      <c r="AB53" s="11"/>
      <c r="AC53" s="49">
        <f t="shared" si="16"/>
        <v>838709105.39999998</v>
      </c>
    </row>
    <row r="54" spans="1:29" x14ac:dyDescent="0.3">
      <c r="A54" s="10">
        <f t="shared" si="17"/>
        <v>45</v>
      </c>
      <c r="B54" s="40" t="s">
        <v>71</v>
      </c>
      <c r="C54" s="42">
        <v>2138157</v>
      </c>
      <c r="D54" s="42"/>
      <c r="E54" s="11">
        <f t="shared" si="10"/>
        <v>0</v>
      </c>
      <c r="F54" s="11"/>
      <c r="G54" s="11"/>
      <c r="H54" s="11"/>
      <c r="I54" s="11"/>
      <c r="J54" s="11"/>
      <c r="K54" s="11">
        <f t="shared" si="8"/>
        <v>1936091.91</v>
      </c>
      <c r="L54" s="11"/>
      <c r="M54" s="11">
        <v>1936091.91</v>
      </c>
      <c r="N54" s="11">
        <f t="shared" si="9"/>
        <v>0</v>
      </c>
      <c r="O54" s="11"/>
      <c r="P54" s="11"/>
      <c r="Q54" s="54"/>
      <c r="R54" s="12">
        <f t="shared" si="11"/>
        <v>1936091.91</v>
      </c>
      <c r="S54" s="11">
        <f t="shared" si="12"/>
        <v>0</v>
      </c>
      <c r="T54" s="11">
        <f t="shared" si="13"/>
        <v>0</v>
      </c>
      <c r="U54" s="11"/>
      <c r="V54" s="12">
        <f t="shared" si="14"/>
        <v>0</v>
      </c>
      <c r="W54" s="11"/>
      <c r="X54" s="11"/>
      <c r="Y54" s="11"/>
      <c r="Z54" s="12">
        <f t="shared" si="15"/>
        <v>0</v>
      </c>
      <c r="AA54" s="11"/>
      <c r="AB54" s="11"/>
      <c r="AC54" s="49">
        <f t="shared" si="16"/>
        <v>1936091.91</v>
      </c>
    </row>
    <row r="55" spans="1:29" x14ac:dyDescent="0.3">
      <c r="A55" s="10">
        <f t="shared" si="17"/>
        <v>46</v>
      </c>
      <c r="B55" s="40" t="s">
        <v>72</v>
      </c>
      <c r="C55" s="42">
        <v>2304002</v>
      </c>
      <c r="D55" s="42"/>
      <c r="E55" s="11">
        <f t="shared" si="10"/>
        <v>0</v>
      </c>
      <c r="F55" s="11"/>
      <c r="G55" s="11"/>
      <c r="H55" s="11"/>
      <c r="I55" s="11"/>
      <c r="J55" s="11"/>
      <c r="K55" s="11">
        <f t="shared" si="8"/>
        <v>773280.5</v>
      </c>
      <c r="L55" s="11"/>
      <c r="M55" s="11"/>
      <c r="N55" s="11">
        <f t="shared" si="9"/>
        <v>773280.5</v>
      </c>
      <c r="O55" s="11">
        <v>773280.5</v>
      </c>
      <c r="P55" s="11"/>
      <c r="Q55" s="54"/>
      <c r="R55" s="12">
        <f t="shared" si="11"/>
        <v>773280.5</v>
      </c>
      <c r="S55" s="11">
        <f t="shared" si="12"/>
        <v>0</v>
      </c>
      <c r="T55" s="11">
        <f t="shared" si="13"/>
        <v>0</v>
      </c>
      <c r="U55" s="11"/>
      <c r="V55" s="12">
        <f t="shared" si="14"/>
        <v>0</v>
      </c>
      <c r="W55" s="11"/>
      <c r="X55" s="11"/>
      <c r="Y55" s="11"/>
      <c r="Z55" s="12">
        <f t="shared" si="15"/>
        <v>0</v>
      </c>
      <c r="AA55" s="11"/>
      <c r="AB55" s="11"/>
      <c r="AC55" s="49">
        <f t="shared" si="16"/>
        <v>773280.5</v>
      </c>
    </row>
    <row r="56" spans="1:29" x14ac:dyDescent="0.3">
      <c r="A56" s="10">
        <f t="shared" si="17"/>
        <v>47</v>
      </c>
      <c r="B56" s="40" t="s">
        <v>73</v>
      </c>
      <c r="C56" s="42">
        <v>2304005</v>
      </c>
      <c r="D56" s="42"/>
      <c r="E56" s="11">
        <f t="shared" si="10"/>
        <v>0</v>
      </c>
      <c r="F56" s="11"/>
      <c r="G56" s="11"/>
      <c r="H56" s="11"/>
      <c r="I56" s="11"/>
      <c r="J56" s="11"/>
      <c r="K56" s="11">
        <f t="shared" si="8"/>
        <v>5319477.3499999996</v>
      </c>
      <c r="L56" s="11"/>
      <c r="M56" s="11"/>
      <c r="N56" s="11">
        <f t="shared" si="9"/>
        <v>5319477.3499999996</v>
      </c>
      <c r="O56" s="11">
        <f>5319477.35</f>
        <v>5319477.3499999996</v>
      </c>
      <c r="P56" s="11"/>
      <c r="Q56" s="54"/>
      <c r="R56" s="12">
        <f t="shared" si="11"/>
        <v>5319477.3499999996</v>
      </c>
      <c r="S56" s="11">
        <f t="shared" si="12"/>
        <v>0</v>
      </c>
      <c r="T56" s="11">
        <f t="shared" si="13"/>
        <v>0</v>
      </c>
      <c r="U56" s="11"/>
      <c r="V56" s="12">
        <f t="shared" si="14"/>
        <v>0</v>
      </c>
      <c r="W56" s="11"/>
      <c r="X56" s="11"/>
      <c r="Y56" s="11"/>
      <c r="Z56" s="12">
        <f t="shared" si="15"/>
        <v>0</v>
      </c>
      <c r="AA56" s="11"/>
      <c r="AB56" s="11"/>
      <c r="AC56" s="49">
        <f t="shared" si="16"/>
        <v>5319477.3499999996</v>
      </c>
    </row>
    <row r="57" spans="1:29" x14ac:dyDescent="0.3">
      <c r="A57" s="10">
        <f t="shared" si="17"/>
        <v>48</v>
      </c>
      <c r="B57" s="40" t="s">
        <v>74</v>
      </c>
      <c r="C57" s="42">
        <v>2107803</v>
      </c>
      <c r="D57" s="42"/>
      <c r="E57" s="11">
        <f t="shared" si="10"/>
        <v>11132678.49</v>
      </c>
      <c r="F57" s="11">
        <v>10548889.199999999</v>
      </c>
      <c r="G57" s="11">
        <v>5610666.9199999999</v>
      </c>
      <c r="H57" s="11">
        <v>628039.36</v>
      </c>
      <c r="I57" s="11">
        <v>269231.64</v>
      </c>
      <c r="J57" s="11">
        <v>314557.65000000002</v>
      </c>
      <c r="K57" s="11">
        <f t="shared" si="8"/>
        <v>21929702.530000001</v>
      </c>
      <c r="L57" s="11">
        <v>473978.2</v>
      </c>
      <c r="M57" s="11">
        <v>136406.35999999999</v>
      </c>
      <c r="N57" s="11">
        <f t="shared" si="9"/>
        <v>21319317.970000003</v>
      </c>
      <c r="O57" s="11">
        <v>20935632.850000001</v>
      </c>
      <c r="P57" s="11">
        <v>383685.12</v>
      </c>
      <c r="Q57" s="54"/>
      <c r="R57" s="12">
        <f t="shared" si="11"/>
        <v>33062381.020000003</v>
      </c>
      <c r="S57" s="11">
        <f t="shared" si="12"/>
        <v>3834915.6159999999</v>
      </c>
      <c r="T57" s="11">
        <f t="shared" si="13"/>
        <v>3834915.6159999999</v>
      </c>
      <c r="U57" s="11"/>
      <c r="V57" s="12">
        <f t="shared" si="14"/>
        <v>3834915.6159999999</v>
      </c>
      <c r="W57" s="11"/>
      <c r="X57" s="11">
        <v>3834915.6159999999</v>
      </c>
      <c r="Y57" s="11"/>
      <c r="Z57" s="12">
        <f t="shared" si="15"/>
        <v>0</v>
      </c>
      <c r="AA57" s="11"/>
      <c r="AB57" s="11"/>
      <c r="AC57" s="49">
        <f t="shared" si="16"/>
        <v>36897296.636</v>
      </c>
    </row>
    <row r="58" spans="1:29" ht="56.25" x14ac:dyDescent="0.3">
      <c r="A58" s="10">
        <f t="shared" si="17"/>
        <v>49</v>
      </c>
      <c r="B58" s="40" t="s">
        <v>75</v>
      </c>
      <c r="C58" s="42">
        <v>2223001</v>
      </c>
      <c r="D58" s="42">
        <v>1</v>
      </c>
      <c r="E58" s="11">
        <f t="shared" si="10"/>
        <v>0</v>
      </c>
      <c r="F58" s="11"/>
      <c r="G58" s="11"/>
      <c r="H58" s="11"/>
      <c r="I58" s="11"/>
      <c r="J58" s="11"/>
      <c r="K58" s="11">
        <f t="shared" si="8"/>
        <v>0</v>
      </c>
      <c r="L58" s="11"/>
      <c r="M58" s="11"/>
      <c r="N58" s="11">
        <f t="shared" si="9"/>
        <v>0</v>
      </c>
      <c r="O58" s="11"/>
      <c r="P58" s="11"/>
      <c r="Q58" s="54"/>
      <c r="R58" s="12">
        <f t="shared" si="11"/>
        <v>0</v>
      </c>
      <c r="S58" s="11">
        <f t="shared" si="12"/>
        <v>147209554.25400001</v>
      </c>
      <c r="T58" s="11">
        <f t="shared" si="13"/>
        <v>147209554.25400001</v>
      </c>
      <c r="U58" s="11">
        <v>126366113.79000001</v>
      </c>
      <c r="V58" s="12">
        <f t="shared" si="14"/>
        <v>20843440.463999998</v>
      </c>
      <c r="W58" s="11">
        <v>20843440.463999998</v>
      </c>
      <c r="X58" s="11"/>
      <c r="Y58" s="11"/>
      <c r="Z58" s="12">
        <f t="shared" si="15"/>
        <v>126366113.79000001</v>
      </c>
      <c r="AA58" s="11"/>
      <c r="AB58" s="11"/>
      <c r="AC58" s="49">
        <f t="shared" si="16"/>
        <v>147209554.25400001</v>
      </c>
    </row>
    <row r="59" spans="1:29" ht="23.85" customHeight="1" x14ac:dyDescent="0.3">
      <c r="A59" s="10">
        <f t="shared" si="17"/>
        <v>50</v>
      </c>
      <c r="B59" s="40" t="s">
        <v>76</v>
      </c>
      <c r="C59" s="42">
        <v>2138162</v>
      </c>
      <c r="D59" s="42">
        <v>1</v>
      </c>
      <c r="E59" s="11">
        <f t="shared" si="10"/>
        <v>0</v>
      </c>
      <c r="F59" s="11"/>
      <c r="G59" s="11"/>
      <c r="H59" s="11"/>
      <c r="I59" s="11"/>
      <c r="J59" s="11"/>
      <c r="K59" s="11">
        <f t="shared" si="8"/>
        <v>163946810.79291928</v>
      </c>
      <c r="L59" s="11"/>
      <c r="M59" s="11">
        <v>163655274.79291928</v>
      </c>
      <c r="N59" s="11">
        <f t="shared" si="9"/>
        <v>291536</v>
      </c>
      <c r="O59" s="11">
        <v>291536</v>
      </c>
      <c r="P59" s="11"/>
      <c r="Q59" s="54"/>
      <c r="R59" s="12">
        <f t="shared" si="11"/>
        <v>163946810.79291928</v>
      </c>
      <c r="S59" s="11">
        <f t="shared" si="12"/>
        <v>0</v>
      </c>
      <c r="T59" s="11">
        <f t="shared" si="13"/>
        <v>0</v>
      </c>
      <c r="U59" s="11"/>
      <c r="V59" s="12">
        <f t="shared" si="14"/>
        <v>0</v>
      </c>
      <c r="W59" s="11"/>
      <c r="X59" s="11"/>
      <c r="Y59" s="11"/>
      <c r="Z59" s="12">
        <f t="shared" si="15"/>
        <v>0</v>
      </c>
      <c r="AA59" s="11"/>
      <c r="AB59" s="11"/>
      <c r="AC59" s="49">
        <f t="shared" si="16"/>
        <v>163946810.79291928</v>
      </c>
    </row>
    <row r="60" spans="1:29" x14ac:dyDescent="0.3">
      <c r="A60" s="10">
        <f t="shared" si="17"/>
        <v>51</v>
      </c>
      <c r="B60" s="40" t="s">
        <v>77</v>
      </c>
      <c r="C60" s="42">
        <v>2338163</v>
      </c>
      <c r="D60" s="42"/>
      <c r="E60" s="11">
        <f t="shared" si="10"/>
        <v>0</v>
      </c>
      <c r="F60" s="11"/>
      <c r="G60" s="11"/>
      <c r="H60" s="11"/>
      <c r="I60" s="11"/>
      <c r="J60" s="11"/>
      <c r="K60" s="11">
        <f t="shared" si="8"/>
        <v>134491.5</v>
      </c>
      <c r="L60" s="11"/>
      <c r="M60" s="11">
        <v>134491.5</v>
      </c>
      <c r="N60" s="11">
        <f t="shared" si="9"/>
        <v>0</v>
      </c>
      <c r="O60" s="11"/>
      <c r="P60" s="11"/>
      <c r="Q60" s="54"/>
      <c r="R60" s="12">
        <f t="shared" si="11"/>
        <v>134491.5</v>
      </c>
      <c r="S60" s="11">
        <f t="shared" si="12"/>
        <v>0</v>
      </c>
      <c r="T60" s="11">
        <f t="shared" si="13"/>
        <v>0</v>
      </c>
      <c r="U60" s="11"/>
      <c r="V60" s="12">
        <f t="shared" si="14"/>
        <v>0</v>
      </c>
      <c r="W60" s="11"/>
      <c r="X60" s="11"/>
      <c r="Y60" s="11"/>
      <c r="Z60" s="12">
        <f t="shared" si="15"/>
        <v>0</v>
      </c>
      <c r="AA60" s="11"/>
      <c r="AB60" s="11"/>
      <c r="AC60" s="49">
        <f t="shared" si="16"/>
        <v>134491.5</v>
      </c>
    </row>
    <row r="61" spans="1:29" ht="37.5" x14ac:dyDescent="0.3">
      <c r="A61" s="10">
        <f t="shared" si="17"/>
        <v>52</v>
      </c>
      <c r="B61" s="40" t="s">
        <v>78</v>
      </c>
      <c r="C61" s="42">
        <v>2306172</v>
      </c>
      <c r="D61" s="42"/>
      <c r="E61" s="11">
        <f t="shared" si="10"/>
        <v>0</v>
      </c>
      <c r="F61" s="11"/>
      <c r="G61" s="11"/>
      <c r="H61" s="11"/>
      <c r="I61" s="11"/>
      <c r="J61" s="11"/>
      <c r="K61" s="11">
        <f t="shared" si="8"/>
        <v>521890.36</v>
      </c>
      <c r="L61" s="11"/>
      <c r="M61" s="11">
        <v>521890.36</v>
      </c>
      <c r="N61" s="11">
        <f t="shared" si="9"/>
        <v>0</v>
      </c>
      <c r="O61" s="11"/>
      <c r="P61" s="11"/>
      <c r="Q61" s="54"/>
      <c r="R61" s="12">
        <f t="shared" si="11"/>
        <v>521890.36</v>
      </c>
      <c r="S61" s="11">
        <f t="shared" si="12"/>
        <v>0</v>
      </c>
      <c r="T61" s="11">
        <f t="shared" si="13"/>
        <v>0</v>
      </c>
      <c r="U61" s="11"/>
      <c r="V61" s="12">
        <f t="shared" si="14"/>
        <v>0</v>
      </c>
      <c r="W61" s="11"/>
      <c r="X61" s="11"/>
      <c r="Y61" s="11"/>
      <c r="Z61" s="12">
        <f t="shared" si="15"/>
        <v>0</v>
      </c>
      <c r="AA61" s="11"/>
      <c r="AB61" s="11"/>
      <c r="AC61" s="49">
        <f t="shared" si="16"/>
        <v>521890.36</v>
      </c>
    </row>
    <row r="62" spans="1:29" x14ac:dyDescent="0.3">
      <c r="A62" s="10">
        <f t="shared" si="17"/>
        <v>53</v>
      </c>
      <c r="B62" s="40" t="s">
        <v>79</v>
      </c>
      <c r="C62" s="42">
        <v>2107176</v>
      </c>
      <c r="D62" s="42"/>
      <c r="E62" s="11">
        <f t="shared" si="10"/>
        <v>0</v>
      </c>
      <c r="F62" s="11"/>
      <c r="G62" s="11"/>
      <c r="H62" s="11"/>
      <c r="I62" s="11"/>
      <c r="J62" s="11"/>
      <c r="K62" s="11">
        <f t="shared" si="8"/>
        <v>2331383</v>
      </c>
      <c r="L62" s="11"/>
      <c r="M62" s="11"/>
      <c r="N62" s="11">
        <f t="shared" si="9"/>
        <v>2331383</v>
      </c>
      <c r="O62" s="11">
        <v>2331383</v>
      </c>
      <c r="P62" s="11"/>
      <c r="Q62" s="54"/>
      <c r="R62" s="12">
        <f t="shared" si="11"/>
        <v>2331383</v>
      </c>
      <c r="S62" s="11">
        <f t="shared" si="12"/>
        <v>0</v>
      </c>
      <c r="T62" s="11">
        <f t="shared" si="13"/>
        <v>0</v>
      </c>
      <c r="U62" s="11"/>
      <c r="V62" s="12">
        <f t="shared" si="14"/>
        <v>0</v>
      </c>
      <c r="W62" s="11"/>
      <c r="X62" s="11"/>
      <c r="Y62" s="11"/>
      <c r="Z62" s="12">
        <f t="shared" si="15"/>
        <v>0</v>
      </c>
      <c r="AA62" s="11"/>
      <c r="AB62" s="11"/>
      <c r="AC62" s="49">
        <f t="shared" si="16"/>
        <v>2331383</v>
      </c>
    </row>
    <row r="63" spans="1:29" x14ac:dyDescent="0.3">
      <c r="A63" s="10">
        <f t="shared" si="17"/>
        <v>54</v>
      </c>
      <c r="B63" s="40" t="s">
        <v>80</v>
      </c>
      <c r="C63" s="42">
        <v>2106185</v>
      </c>
      <c r="D63" s="42"/>
      <c r="E63" s="11">
        <f t="shared" si="10"/>
        <v>0</v>
      </c>
      <c r="F63" s="11"/>
      <c r="G63" s="11"/>
      <c r="H63" s="11"/>
      <c r="I63" s="11"/>
      <c r="J63" s="11"/>
      <c r="K63" s="11">
        <f t="shared" si="8"/>
        <v>749756.9</v>
      </c>
      <c r="L63" s="11"/>
      <c r="M63" s="11">
        <v>749756.9</v>
      </c>
      <c r="N63" s="11">
        <f t="shared" si="9"/>
        <v>0</v>
      </c>
      <c r="O63" s="11"/>
      <c r="P63" s="11"/>
      <c r="Q63" s="54"/>
      <c r="R63" s="12">
        <f t="shared" si="11"/>
        <v>749756.9</v>
      </c>
      <c r="S63" s="11">
        <f t="shared" si="12"/>
        <v>0</v>
      </c>
      <c r="T63" s="11">
        <f t="shared" si="13"/>
        <v>0</v>
      </c>
      <c r="U63" s="11"/>
      <c r="V63" s="12">
        <f t="shared" si="14"/>
        <v>0</v>
      </c>
      <c r="W63" s="11"/>
      <c r="X63" s="11"/>
      <c r="Y63" s="11"/>
      <c r="Z63" s="12">
        <f t="shared" si="15"/>
        <v>0</v>
      </c>
      <c r="AA63" s="11"/>
      <c r="AB63" s="11"/>
      <c r="AC63" s="49">
        <f t="shared" si="16"/>
        <v>749756.9</v>
      </c>
    </row>
    <row r="64" spans="1:29" x14ac:dyDescent="0.3">
      <c r="A64" s="10">
        <f t="shared" si="17"/>
        <v>55</v>
      </c>
      <c r="B64" s="40" t="s">
        <v>81</v>
      </c>
      <c r="C64" s="42">
        <v>2238211</v>
      </c>
      <c r="D64" s="42"/>
      <c r="E64" s="11">
        <f t="shared" si="10"/>
        <v>0</v>
      </c>
      <c r="F64" s="11"/>
      <c r="G64" s="11"/>
      <c r="H64" s="11"/>
      <c r="I64" s="11"/>
      <c r="J64" s="11"/>
      <c r="K64" s="11">
        <f t="shared" si="8"/>
        <v>17808414.800000001</v>
      </c>
      <c r="L64" s="11"/>
      <c r="M64" s="11">
        <v>8814074.8000000007</v>
      </c>
      <c r="N64" s="11">
        <f t="shared" si="9"/>
        <v>8994340</v>
      </c>
      <c r="O64" s="11">
        <v>8994340</v>
      </c>
      <c r="P64" s="11"/>
      <c r="Q64" s="54"/>
      <c r="R64" s="12">
        <f t="shared" si="11"/>
        <v>17808414.800000001</v>
      </c>
      <c r="S64" s="11">
        <f t="shared" si="12"/>
        <v>0</v>
      </c>
      <c r="T64" s="11">
        <f t="shared" si="13"/>
        <v>0</v>
      </c>
      <c r="U64" s="11"/>
      <c r="V64" s="12">
        <f t="shared" si="14"/>
        <v>0</v>
      </c>
      <c r="W64" s="11"/>
      <c r="X64" s="11"/>
      <c r="Y64" s="11"/>
      <c r="Z64" s="12">
        <f t="shared" si="15"/>
        <v>0</v>
      </c>
      <c r="AA64" s="11"/>
      <c r="AB64" s="11"/>
      <c r="AC64" s="49">
        <f t="shared" si="16"/>
        <v>17808414.800000001</v>
      </c>
    </row>
    <row r="65" spans="1:29" x14ac:dyDescent="0.3">
      <c r="A65" s="10">
        <f t="shared" si="17"/>
        <v>56</v>
      </c>
      <c r="B65" s="40" t="s">
        <v>82</v>
      </c>
      <c r="C65" s="42">
        <v>2138204</v>
      </c>
      <c r="D65" s="42"/>
      <c r="E65" s="11">
        <f t="shared" si="10"/>
        <v>0</v>
      </c>
      <c r="F65" s="11"/>
      <c r="G65" s="11"/>
      <c r="H65" s="11"/>
      <c r="I65" s="11"/>
      <c r="J65" s="11"/>
      <c r="K65" s="11">
        <f t="shared" si="8"/>
        <v>0</v>
      </c>
      <c r="L65" s="11"/>
      <c r="M65" s="11"/>
      <c r="N65" s="11">
        <f t="shared" si="9"/>
        <v>0</v>
      </c>
      <c r="O65" s="11"/>
      <c r="P65" s="11"/>
      <c r="Q65" s="54"/>
      <c r="R65" s="12">
        <f t="shared" si="11"/>
        <v>0</v>
      </c>
      <c r="S65" s="11">
        <f t="shared" si="12"/>
        <v>592264.95999999996</v>
      </c>
      <c r="T65" s="11">
        <f t="shared" si="13"/>
        <v>592264.95999999996</v>
      </c>
      <c r="U65" s="11"/>
      <c r="V65" s="12">
        <f t="shared" si="14"/>
        <v>592264.95999999996</v>
      </c>
      <c r="W65" s="11"/>
      <c r="X65" s="11">
        <v>592264.95999999996</v>
      </c>
      <c r="Y65" s="11"/>
      <c r="Z65" s="12">
        <f t="shared" si="15"/>
        <v>0</v>
      </c>
      <c r="AA65" s="11"/>
      <c r="AB65" s="11"/>
      <c r="AC65" s="49">
        <f t="shared" si="16"/>
        <v>592264.95999999996</v>
      </c>
    </row>
    <row r="66" spans="1:29" ht="37.5" x14ac:dyDescent="0.3">
      <c r="A66" s="10">
        <f t="shared" si="17"/>
        <v>57</v>
      </c>
      <c r="B66" s="40" t="s">
        <v>83</v>
      </c>
      <c r="C66" s="42">
        <v>2138237</v>
      </c>
      <c r="D66" s="42"/>
      <c r="E66" s="11">
        <f t="shared" si="10"/>
        <v>0</v>
      </c>
      <c r="F66" s="11"/>
      <c r="G66" s="11"/>
      <c r="H66" s="11"/>
      <c r="I66" s="11"/>
      <c r="J66" s="11"/>
      <c r="K66" s="11">
        <f t="shared" si="8"/>
        <v>0</v>
      </c>
      <c r="L66" s="11"/>
      <c r="M66" s="11"/>
      <c r="N66" s="11">
        <f t="shared" si="9"/>
        <v>0</v>
      </c>
      <c r="O66" s="11"/>
      <c r="P66" s="11"/>
      <c r="Q66" s="54"/>
      <c r="R66" s="12">
        <f t="shared" si="11"/>
        <v>0</v>
      </c>
      <c r="S66" s="11">
        <f t="shared" si="12"/>
        <v>54630208.192000002</v>
      </c>
      <c r="T66" s="11">
        <f t="shared" si="13"/>
        <v>54630208.192000002</v>
      </c>
      <c r="U66" s="11"/>
      <c r="V66" s="12">
        <f t="shared" si="14"/>
        <v>54630208.192000002</v>
      </c>
      <c r="W66" s="11"/>
      <c r="X66" s="11">
        <v>54630208.192000002</v>
      </c>
      <c r="Y66" s="11"/>
      <c r="Z66" s="12">
        <f t="shared" si="15"/>
        <v>0</v>
      </c>
      <c r="AA66" s="11"/>
      <c r="AB66" s="11"/>
      <c r="AC66" s="49">
        <f t="shared" si="16"/>
        <v>54630208.192000002</v>
      </c>
    </row>
    <row r="67" spans="1:29" x14ac:dyDescent="0.3">
      <c r="A67" s="10">
        <f t="shared" si="17"/>
        <v>58</v>
      </c>
      <c r="B67" s="40" t="s">
        <v>84</v>
      </c>
      <c r="C67" s="42">
        <v>2338217</v>
      </c>
      <c r="D67" s="42"/>
      <c r="E67" s="11">
        <f t="shared" si="10"/>
        <v>0</v>
      </c>
      <c r="F67" s="11"/>
      <c r="G67" s="11"/>
      <c r="H67" s="11"/>
      <c r="I67" s="11"/>
      <c r="J67" s="11"/>
      <c r="K67" s="11">
        <f t="shared" si="8"/>
        <v>542450.5</v>
      </c>
      <c r="L67" s="11"/>
      <c r="M67" s="11"/>
      <c r="N67" s="11">
        <f t="shared" si="9"/>
        <v>542450.5</v>
      </c>
      <c r="O67" s="11">
        <v>542450.5</v>
      </c>
      <c r="P67" s="11"/>
      <c r="Q67" s="54"/>
      <c r="R67" s="12">
        <f t="shared" si="11"/>
        <v>542450.5</v>
      </c>
      <c r="S67" s="11">
        <f t="shared" si="12"/>
        <v>0</v>
      </c>
      <c r="T67" s="11">
        <f t="shared" si="13"/>
        <v>0</v>
      </c>
      <c r="U67" s="11"/>
      <c r="V67" s="12">
        <f t="shared" si="14"/>
        <v>0</v>
      </c>
      <c r="W67" s="11"/>
      <c r="X67" s="11"/>
      <c r="Y67" s="11"/>
      <c r="Z67" s="12">
        <f t="shared" si="15"/>
        <v>0</v>
      </c>
      <c r="AA67" s="11"/>
      <c r="AB67" s="11"/>
      <c r="AC67" s="49">
        <f t="shared" si="16"/>
        <v>542450.5</v>
      </c>
    </row>
    <row r="68" spans="1:29" x14ac:dyDescent="0.3">
      <c r="A68" s="10">
        <f t="shared" si="17"/>
        <v>59</v>
      </c>
      <c r="B68" s="40" t="s">
        <v>85</v>
      </c>
      <c r="C68" s="46">
        <v>2301194</v>
      </c>
      <c r="D68" s="42"/>
      <c r="E68" s="11">
        <f t="shared" si="10"/>
        <v>0</v>
      </c>
      <c r="F68" s="11"/>
      <c r="G68" s="11"/>
      <c r="H68" s="11"/>
      <c r="I68" s="11"/>
      <c r="J68" s="11"/>
      <c r="K68" s="11">
        <f t="shared" si="8"/>
        <v>2381986</v>
      </c>
      <c r="L68" s="11"/>
      <c r="M68" s="11">
        <v>694059</v>
      </c>
      <c r="N68" s="11">
        <f t="shared" si="9"/>
        <v>1687927</v>
      </c>
      <c r="O68" s="11">
        <v>1687927</v>
      </c>
      <c r="P68" s="11"/>
      <c r="Q68" s="54"/>
      <c r="R68" s="12">
        <f t="shared" si="11"/>
        <v>2381986</v>
      </c>
      <c r="S68" s="11">
        <f t="shared" si="12"/>
        <v>0</v>
      </c>
      <c r="T68" s="11">
        <f t="shared" si="13"/>
        <v>0</v>
      </c>
      <c r="U68" s="11"/>
      <c r="V68" s="12">
        <f t="shared" si="14"/>
        <v>0</v>
      </c>
      <c r="W68" s="11"/>
      <c r="X68" s="11"/>
      <c r="Y68" s="11"/>
      <c r="Z68" s="12">
        <f t="shared" si="15"/>
        <v>0</v>
      </c>
      <c r="AA68" s="11"/>
      <c r="AB68" s="11"/>
      <c r="AC68" s="49">
        <f t="shared" si="16"/>
        <v>2381986</v>
      </c>
    </row>
    <row r="69" spans="1:29" x14ac:dyDescent="0.3">
      <c r="A69" s="10">
        <f t="shared" si="17"/>
        <v>60</v>
      </c>
      <c r="B69" s="40" t="s">
        <v>86</v>
      </c>
      <c r="C69" s="46">
        <v>2138235</v>
      </c>
      <c r="D69" s="42"/>
      <c r="E69" s="11">
        <f t="shared" si="10"/>
        <v>0</v>
      </c>
      <c r="F69" s="11"/>
      <c r="G69" s="11"/>
      <c r="H69" s="11"/>
      <c r="I69" s="11"/>
      <c r="J69" s="11"/>
      <c r="K69" s="11">
        <f t="shared" si="8"/>
        <v>782526.67</v>
      </c>
      <c r="L69" s="11"/>
      <c r="M69" s="11">
        <v>240076.17</v>
      </c>
      <c r="N69" s="11">
        <f t="shared" si="9"/>
        <v>542450.5</v>
      </c>
      <c r="O69" s="11">
        <v>542450.5</v>
      </c>
      <c r="P69" s="11"/>
      <c r="Q69" s="54"/>
      <c r="R69" s="12">
        <f t="shared" si="11"/>
        <v>782526.67</v>
      </c>
      <c r="S69" s="11">
        <f t="shared" si="12"/>
        <v>0</v>
      </c>
      <c r="T69" s="11">
        <f t="shared" si="13"/>
        <v>0</v>
      </c>
      <c r="U69" s="11"/>
      <c r="V69" s="12">
        <f t="shared" si="14"/>
        <v>0</v>
      </c>
      <c r="W69" s="11"/>
      <c r="X69" s="11"/>
      <c r="Y69" s="11"/>
      <c r="Z69" s="12">
        <f t="shared" si="15"/>
        <v>0</v>
      </c>
      <c r="AA69" s="11"/>
      <c r="AB69" s="11"/>
      <c r="AC69" s="49">
        <f t="shared" si="16"/>
        <v>782526.67</v>
      </c>
    </row>
    <row r="70" spans="1:29" x14ac:dyDescent="0.3">
      <c r="A70" s="10">
        <f t="shared" si="17"/>
        <v>61</v>
      </c>
      <c r="B70" s="40" t="s">
        <v>87</v>
      </c>
      <c r="C70" s="46">
        <v>2138230</v>
      </c>
      <c r="D70" s="42"/>
      <c r="E70" s="11">
        <f t="shared" si="10"/>
        <v>0</v>
      </c>
      <c r="F70" s="11"/>
      <c r="G70" s="11"/>
      <c r="H70" s="11"/>
      <c r="I70" s="11"/>
      <c r="J70" s="11"/>
      <c r="K70" s="11">
        <f t="shared" si="8"/>
        <v>0</v>
      </c>
      <c r="L70" s="11"/>
      <c r="M70" s="11"/>
      <c r="N70" s="11">
        <f t="shared" si="9"/>
        <v>0</v>
      </c>
      <c r="O70" s="11"/>
      <c r="P70" s="11"/>
      <c r="Q70" s="54"/>
      <c r="R70" s="12">
        <f t="shared" si="11"/>
        <v>0</v>
      </c>
      <c r="S70" s="11">
        <f t="shared" si="12"/>
        <v>0</v>
      </c>
      <c r="T70" s="11">
        <f t="shared" si="13"/>
        <v>0</v>
      </c>
      <c r="U70" s="11"/>
      <c r="V70" s="12">
        <f t="shared" si="14"/>
        <v>0</v>
      </c>
      <c r="W70" s="11"/>
      <c r="X70" s="11"/>
      <c r="Y70" s="11"/>
      <c r="Z70" s="12">
        <f t="shared" si="15"/>
        <v>0</v>
      </c>
      <c r="AA70" s="11"/>
      <c r="AB70" s="11">
        <v>30823.1</v>
      </c>
      <c r="AC70" s="49">
        <f t="shared" si="16"/>
        <v>30823.1</v>
      </c>
    </row>
    <row r="71" spans="1:29" x14ac:dyDescent="0.3">
      <c r="A71" s="10">
        <f t="shared" si="17"/>
        <v>62</v>
      </c>
      <c r="B71" s="40" t="s">
        <v>88</v>
      </c>
      <c r="C71" s="46">
        <v>2138231</v>
      </c>
      <c r="D71" s="42"/>
      <c r="E71" s="11">
        <f t="shared" si="10"/>
        <v>0</v>
      </c>
      <c r="F71" s="11"/>
      <c r="G71" s="11"/>
      <c r="H71" s="11"/>
      <c r="I71" s="11"/>
      <c r="J71" s="11"/>
      <c r="K71" s="11">
        <f t="shared" si="8"/>
        <v>0</v>
      </c>
      <c r="L71" s="11"/>
      <c r="M71" s="11"/>
      <c r="N71" s="11">
        <f t="shared" si="9"/>
        <v>0</v>
      </c>
      <c r="O71" s="11"/>
      <c r="P71" s="11"/>
      <c r="Q71" s="54"/>
      <c r="R71" s="12">
        <f t="shared" si="11"/>
        <v>0</v>
      </c>
      <c r="S71" s="11">
        <f t="shared" si="12"/>
        <v>0</v>
      </c>
      <c r="T71" s="11">
        <f t="shared" si="13"/>
        <v>0</v>
      </c>
      <c r="U71" s="11"/>
      <c r="V71" s="12">
        <f t="shared" si="14"/>
        <v>0</v>
      </c>
      <c r="W71" s="11"/>
      <c r="X71" s="11"/>
      <c r="Y71" s="11"/>
      <c r="Z71" s="12">
        <f t="shared" si="15"/>
        <v>0</v>
      </c>
      <c r="AA71" s="11"/>
      <c r="AB71" s="11">
        <v>20026631</v>
      </c>
      <c r="AC71" s="49">
        <f t="shared" si="16"/>
        <v>20026631</v>
      </c>
    </row>
    <row r="72" spans="1:29" x14ac:dyDescent="0.3">
      <c r="A72" s="10">
        <f t="shared" si="17"/>
        <v>63</v>
      </c>
      <c r="B72" s="40" t="s">
        <v>124</v>
      </c>
      <c r="C72" s="46">
        <v>2106184</v>
      </c>
      <c r="D72" s="42"/>
      <c r="E72" s="11">
        <f t="shared" si="10"/>
        <v>0</v>
      </c>
      <c r="F72" s="11"/>
      <c r="G72" s="11"/>
      <c r="H72" s="11"/>
      <c r="I72" s="11"/>
      <c r="J72" s="11"/>
      <c r="K72" s="11">
        <f t="shared" si="8"/>
        <v>0</v>
      </c>
      <c r="L72" s="11"/>
      <c r="M72" s="11"/>
      <c r="N72" s="11">
        <f t="shared" si="9"/>
        <v>0</v>
      </c>
      <c r="O72" s="11"/>
      <c r="P72" s="11"/>
      <c r="Q72" s="54"/>
      <c r="R72" s="12">
        <f t="shared" si="11"/>
        <v>0</v>
      </c>
      <c r="S72" s="11">
        <f t="shared" si="12"/>
        <v>350390.68568</v>
      </c>
      <c r="T72" s="11">
        <f t="shared" si="13"/>
        <v>350390.68568</v>
      </c>
      <c r="U72" s="11"/>
      <c r="V72" s="12">
        <f t="shared" si="14"/>
        <v>350390.68568</v>
      </c>
      <c r="W72" s="11">
        <v>350390.68568</v>
      </c>
      <c r="X72" s="11"/>
      <c r="Y72" s="11"/>
      <c r="Z72" s="12">
        <f t="shared" si="15"/>
        <v>0</v>
      </c>
      <c r="AA72" s="11"/>
      <c r="AB72" s="11"/>
      <c r="AC72" s="49">
        <f t="shared" si="16"/>
        <v>350390.68568</v>
      </c>
    </row>
    <row r="73" spans="1:29" x14ac:dyDescent="0.3">
      <c r="A73" s="10">
        <f t="shared" si="17"/>
        <v>64</v>
      </c>
      <c r="B73" s="40" t="s">
        <v>129</v>
      </c>
      <c r="C73" s="46">
        <v>2138240</v>
      </c>
      <c r="D73" s="42"/>
      <c r="E73" s="11">
        <f t="shared" si="10"/>
        <v>0</v>
      </c>
      <c r="F73" s="11"/>
      <c r="G73" s="11"/>
      <c r="H73" s="11"/>
      <c r="I73" s="11"/>
      <c r="J73" s="11"/>
      <c r="K73" s="11">
        <f t="shared" si="8"/>
        <v>530909</v>
      </c>
      <c r="L73" s="11"/>
      <c r="M73" s="11"/>
      <c r="N73" s="11">
        <f t="shared" si="9"/>
        <v>530909</v>
      </c>
      <c r="O73" s="11">
        <v>530909</v>
      </c>
      <c r="P73" s="11"/>
      <c r="Q73" s="54"/>
      <c r="R73" s="12">
        <f t="shared" si="11"/>
        <v>530909</v>
      </c>
      <c r="S73" s="11">
        <f t="shared" si="12"/>
        <v>0</v>
      </c>
      <c r="T73" s="11">
        <f t="shared" si="13"/>
        <v>0</v>
      </c>
      <c r="U73" s="11"/>
      <c r="V73" s="12">
        <f t="shared" si="14"/>
        <v>0</v>
      </c>
      <c r="W73" s="11"/>
      <c r="X73" s="11"/>
      <c r="Y73" s="11"/>
      <c r="Z73" s="12">
        <f t="shared" si="15"/>
        <v>0</v>
      </c>
      <c r="AA73" s="11"/>
      <c r="AB73" s="11"/>
      <c r="AC73" s="49">
        <f t="shared" si="16"/>
        <v>530909</v>
      </c>
    </row>
    <row r="74" spans="1:29" x14ac:dyDescent="0.3">
      <c r="A74" s="10">
        <f t="shared" si="17"/>
        <v>65</v>
      </c>
      <c r="B74" s="40" t="s">
        <v>155</v>
      </c>
      <c r="C74" s="46">
        <v>2138241</v>
      </c>
      <c r="D74" s="42"/>
      <c r="E74" s="11">
        <f t="shared" ref="E74:E105" si="18">F74+I74+J74</f>
        <v>0</v>
      </c>
      <c r="F74" s="11"/>
      <c r="G74" s="11"/>
      <c r="H74" s="11"/>
      <c r="I74" s="11"/>
      <c r="J74" s="11"/>
      <c r="K74" s="11">
        <f t="shared" si="8"/>
        <v>530909</v>
      </c>
      <c r="L74" s="11"/>
      <c r="M74" s="11"/>
      <c r="N74" s="11">
        <f t="shared" si="9"/>
        <v>530909</v>
      </c>
      <c r="O74" s="11">
        <v>530909</v>
      </c>
      <c r="P74" s="11"/>
      <c r="Q74" s="54"/>
      <c r="R74" s="12">
        <f t="shared" ref="R74:R105" si="19">E74+K74+Q74</f>
        <v>530909</v>
      </c>
      <c r="S74" s="11">
        <f t="shared" ref="S74" si="20">T74+Y74</f>
        <v>0</v>
      </c>
      <c r="T74" s="11">
        <f t="shared" ref="T74" si="21">U74+V74</f>
        <v>0</v>
      </c>
      <c r="U74" s="11"/>
      <c r="V74" s="12">
        <f t="shared" ref="V74" si="22">W74+X74</f>
        <v>0</v>
      </c>
      <c r="W74" s="11"/>
      <c r="X74" s="11"/>
      <c r="Y74" s="11"/>
      <c r="Z74" s="12">
        <f t="shared" ref="Z74" si="23">U74+Y74</f>
        <v>0</v>
      </c>
      <c r="AA74" s="11"/>
      <c r="AB74" s="11"/>
      <c r="AC74" s="49">
        <f t="shared" ref="AC74:AC105" si="24">E74+K74+Q74+S74+AA74+AB74</f>
        <v>530909</v>
      </c>
    </row>
    <row r="75" spans="1:29" x14ac:dyDescent="0.3">
      <c r="A75" s="10">
        <f t="shared" si="17"/>
        <v>66</v>
      </c>
      <c r="B75" s="40" t="s">
        <v>156</v>
      </c>
      <c r="C75" s="46">
        <v>2138243</v>
      </c>
      <c r="D75" s="42"/>
      <c r="E75" s="11">
        <f t="shared" si="18"/>
        <v>0</v>
      </c>
      <c r="F75" s="11"/>
      <c r="G75" s="11"/>
      <c r="H75" s="11"/>
      <c r="I75" s="11"/>
      <c r="J75" s="11"/>
      <c r="K75" s="11">
        <f t="shared" ref="K75:K119" si="25">M75+N75+L75</f>
        <v>0</v>
      </c>
      <c r="L75" s="11"/>
      <c r="M75" s="11"/>
      <c r="N75" s="11">
        <f t="shared" ref="N75:N119" si="26">O75+P75</f>
        <v>0</v>
      </c>
      <c r="O75" s="11"/>
      <c r="P75" s="11"/>
      <c r="Q75" s="54"/>
      <c r="R75" s="12">
        <f t="shared" si="19"/>
        <v>0</v>
      </c>
      <c r="S75" s="11">
        <f t="shared" ref="S75:S119" si="27">T75+Y75</f>
        <v>0</v>
      </c>
      <c r="T75" s="11">
        <f t="shared" ref="T75:T119" si="28">U75+V75</f>
        <v>0</v>
      </c>
      <c r="U75" s="11"/>
      <c r="V75" s="12">
        <f t="shared" ref="V75:V119" si="29">W75+X75</f>
        <v>0</v>
      </c>
      <c r="W75" s="11"/>
      <c r="X75" s="11"/>
      <c r="Y75" s="11"/>
      <c r="Z75" s="12">
        <f t="shared" ref="Z75:Z119" si="30">U75+Y75</f>
        <v>0</v>
      </c>
      <c r="AA75" s="11"/>
      <c r="AB75" s="11">
        <v>32364.25</v>
      </c>
      <c r="AC75" s="49">
        <f t="shared" si="24"/>
        <v>32364.25</v>
      </c>
    </row>
    <row r="76" spans="1:29" x14ac:dyDescent="0.3">
      <c r="A76" s="10">
        <f t="shared" ref="A76:A119" si="31">A75+1</f>
        <v>67</v>
      </c>
      <c r="B76" s="40" t="s">
        <v>157</v>
      </c>
      <c r="C76" s="46">
        <v>2138244</v>
      </c>
      <c r="D76" s="42"/>
      <c r="E76" s="11">
        <f t="shared" si="18"/>
        <v>0</v>
      </c>
      <c r="F76" s="11"/>
      <c r="G76" s="11"/>
      <c r="H76" s="11"/>
      <c r="I76" s="11"/>
      <c r="J76" s="11"/>
      <c r="K76" s="11">
        <f t="shared" si="25"/>
        <v>0</v>
      </c>
      <c r="L76" s="11"/>
      <c r="M76" s="11"/>
      <c r="N76" s="11">
        <f t="shared" si="26"/>
        <v>0</v>
      </c>
      <c r="O76" s="11"/>
      <c r="P76" s="11"/>
      <c r="Q76" s="54"/>
      <c r="R76" s="12">
        <f t="shared" si="19"/>
        <v>0</v>
      </c>
      <c r="S76" s="11">
        <f t="shared" si="27"/>
        <v>6770728.8626133334</v>
      </c>
      <c r="T76" s="11">
        <f t="shared" si="28"/>
        <v>6770728.8626133334</v>
      </c>
      <c r="U76" s="11"/>
      <c r="V76" s="12">
        <f t="shared" si="29"/>
        <v>6770728.8626133334</v>
      </c>
      <c r="W76" s="11"/>
      <c r="X76" s="11">
        <v>6770728.8626133334</v>
      </c>
      <c r="Y76" s="11"/>
      <c r="Z76" s="12">
        <f t="shared" si="30"/>
        <v>0</v>
      </c>
      <c r="AA76" s="11"/>
      <c r="AB76" s="11"/>
      <c r="AC76" s="49">
        <f t="shared" si="24"/>
        <v>6770728.8626133334</v>
      </c>
    </row>
    <row r="77" spans="1:29" ht="37.5" x14ac:dyDescent="0.3">
      <c r="A77" s="10">
        <f t="shared" si="31"/>
        <v>68</v>
      </c>
      <c r="B77" s="40" t="s">
        <v>158</v>
      </c>
      <c r="C77" s="46">
        <v>2138245</v>
      </c>
      <c r="D77" s="42"/>
      <c r="E77" s="11">
        <f t="shared" si="18"/>
        <v>0</v>
      </c>
      <c r="F77" s="11"/>
      <c r="G77" s="11"/>
      <c r="H77" s="11"/>
      <c r="I77" s="11"/>
      <c r="J77" s="11"/>
      <c r="K77" s="11">
        <v>0</v>
      </c>
      <c r="L77" s="11"/>
      <c r="M77" s="11"/>
      <c r="N77" s="11">
        <v>0</v>
      </c>
      <c r="O77" s="11">
        <v>0</v>
      </c>
      <c r="P77" s="11"/>
      <c r="Q77" s="54"/>
      <c r="R77" s="12">
        <f t="shared" si="19"/>
        <v>0</v>
      </c>
      <c r="S77" s="11">
        <f t="shared" si="27"/>
        <v>0</v>
      </c>
      <c r="T77" s="11">
        <f t="shared" si="28"/>
        <v>0</v>
      </c>
      <c r="U77" s="11"/>
      <c r="V77" s="12">
        <f t="shared" si="29"/>
        <v>0</v>
      </c>
      <c r="W77" s="11"/>
      <c r="X77" s="11"/>
      <c r="Y77" s="11"/>
      <c r="Z77" s="12">
        <f t="shared" si="30"/>
        <v>0</v>
      </c>
      <c r="AA77" s="11"/>
      <c r="AB77" s="11"/>
      <c r="AC77" s="49">
        <f t="shared" si="24"/>
        <v>0</v>
      </c>
    </row>
    <row r="78" spans="1:29" x14ac:dyDescent="0.3">
      <c r="A78" s="10">
        <f t="shared" si="31"/>
        <v>69</v>
      </c>
      <c r="B78" s="40" t="s">
        <v>159</v>
      </c>
      <c r="C78" s="46">
        <v>2138246</v>
      </c>
      <c r="D78" s="42"/>
      <c r="E78" s="11">
        <f t="shared" si="18"/>
        <v>0</v>
      </c>
      <c r="F78" s="11"/>
      <c r="G78" s="11"/>
      <c r="H78" s="11"/>
      <c r="I78" s="11"/>
      <c r="J78" s="11"/>
      <c r="K78" s="11">
        <f t="shared" si="25"/>
        <v>348269.8</v>
      </c>
      <c r="L78" s="11"/>
      <c r="M78" s="11">
        <v>348269.8</v>
      </c>
      <c r="N78" s="11">
        <f t="shared" si="26"/>
        <v>0</v>
      </c>
      <c r="O78" s="11"/>
      <c r="P78" s="11"/>
      <c r="Q78" s="54"/>
      <c r="R78" s="12">
        <f t="shared" si="19"/>
        <v>348269.8</v>
      </c>
      <c r="S78" s="11">
        <f t="shared" si="27"/>
        <v>0</v>
      </c>
      <c r="T78" s="11">
        <f t="shared" si="28"/>
        <v>0</v>
      </c>
      <c r="U78" s="11"/>
      <c r="V78" s="12">
        <f t="shared" si="29"/>
        <v>0</v>
      </c>
      <c r="W78" s="11"/>
      <c r="X78" s="11"/>
      <c r="Y78" s="11"/>
      <c r="Z78" s="12">
        <f t="shared" si="30"/>
        <v>0</v>
      </c>
      <c r="AA78" s="11"/>
      <c r="AB78" s="11"/>
      <c r="AC78" s="49">
        <f t="shared" si="24"/>
        <v>348269.8</v>
      </c>
    </row>
    <row r="79" spans="1:29" x14ac:dyDescent="0.3">
      <c r="A79" s="10">
        <f t="shared" si="31"/>
        <v>70</v>
      </c>
      <c r="B79" s="40" t="s">
        <v>160</v>
      </c>
      <c r="C79" s="46">
        <v>2138247</v>
      </c>
      <c r="D79" s="42"/>
      <c r="E79" s="11">
        <f t="shared" si="18"/>
        <v>0</v>
      </c>
      <c r="F79" s="11"/>
      <c r="G79" s="11"/>
      <c r="H79" s="11"/>
      <c r="I79" s="11"/>
      <c r="J79" s="11"/>
      <c r="K79" s="11">
        <f t="shared" si="25"/>
        <v>423853.65</v>
      </c>
      <c r="L79" s="11"/>
      <c r="M79" s="11">
        <v>423853.65</v>
      </c>
      <c r="N79" s="11">
        <f t="shared" si="26"/>
        <v>0</v>
      </c>
      <c r="O79" s="11"/>
      <c r="P79" s="11"/>
      <c r="Q79" s="54"/>
      <c r="R79" s="12">
        <f t="shared" si="19"/>
        <v>423853.65</v>
      </c>
      <c r="S79" s="11">
        <f t="shared" si="27"/>
        <v>0</v>
      </c>
      <c r="T79" s="11">
        <f t="shared" si="28"/>
        <v>0</v>
      </c>
      <c r="U79" s="11"/>
      <c r="V79" s="12">
        <f t="shared" si="29"/>
        <v>0</v>
      </c>
      <c r="W79" s="11"/>
      <c r="X79" s="11"/>
      <c r="Y79" s="11"/>
      <c r="Z79" s="12">
        <f t="shared" si="30"/>
        <v>0</v>
      </c>
      <c r="AA79" s="11"/>
      <c r="AB79" s="11"/>
      <c r="AC79" s="49">
        <f t="shared" si="24"/>
        <v>423853.65</v>
      </c>
    </row>
    <row r="80" spans="1:29" ht="37.5" x14ac:dyDescent="0.3">
      <c r="A80" s="10">
        <f t="shared" si="31"/>
        <v>71</v>
      </c>
      <c r="B80" s="40" t="s">
        <v>176</v>
      </c>
      <c r="C80" s="46">
        <v>2138242</v>
      </c>
      <c r="D80" s="42"/>
      <c r="E80" s="11">
        <f t="shared" si="18"/>
        <v>0</v>
      </c>
      <c r="F80" s="11"/>
      <c r="G80" s="11"/>
      <c r="H80" s="11"/>
      <c r="I80" s="11"/>
      <c r="J80" s="11"/>
      <c r="K80" s="11">
        <f t="shared" si="25"/>
        <v>0</v>
      </c>
      <c r="L80" s="11"/>
      <c r="M80" s="11"/>
      <c r="N80" s="11">
        <f t="shared" si="26"/>
        <v>0</v>
      </c>
      <c r="O80" s="11"/>
      <c r="P80" s="11"/>
      <c r="Q80" s="54"/>
      <c r="R80" s="12">
        <f t="shared" si="19"/>
        <v>0</v>
      </c>
      <c r="S80" s="11">
        <f t="shared" ref="S80:S81" si="32">T80+Y80</f>
        <v>0</v>
      </c>
      <c r="T80" s="11">
        <f t="shared" ref="T80:T81" si="33">U80+V80</f>
        <v>0</v>
      </c>
      <c r="U80" s="11"/>
      <c r="V80" s="12">
        <f t="shared" si="29"/>
        <v>0</v>
      </c>
      <c r="W80" s="11"/>
      <c r="X80" s="11"/>
      <c r="Y80" s="11"/>
      <c r="Z80" s="12">
        <f t="shared" si="30"/>
        <v>0</v>
      </c>
      <c r="AA80" s="11"/>
      <c r="AB80" s="11"/>
      <c r="AC80" s="49">
        <f t="shared" si="24"/>
        <v>0</v>
      </c>
    </row>
    <row r="81" spans="1:29" x14ac:dyDescent="0.3">
      <c r="A81" s="10">
        <f t="shared" si="31"/>
        <v>72</v>
      </c>
      <c r="B81" s="40" t="s">
        <v>177</v>
      </c>
      <c r="C81" s="46">
        <v>2138225</v>
      </c>
      <c r="D81" s="42"/>
      <c r="E81" s="11">
        <f t="shared" si="18"/>
        <v>0</v>
      </c>
      <c r="F81" s="11"/>
      <c r="G81" s="11"/>
      <c r="H81" s="11"/>
      <c r="I81" s="11"/>
      <c r="J81" s="11"/>
      <c r="K81" s="11">
        <f t="shared" si="25"/>
        <v>0</v>
      </c>
      <c r="L81" s="11"/>
      <c r="M81" s="11"/>
      <c r="N81" s="11">
        <f t="shared" si="26"/>
        <v>0</v>
      </c>
      <c r="O81" s="11"/>
      <c r="P81" s="11"/>
      <c r="Q81" s="54"/>
      <c r="R81" s="12">
        <f t="shared" si="19"/>
        <v>0</v>
      </c>
      <c r="S81" s="11">
        <f t="shared" si="32"/>
        <v>0</v>
      </c>
      <c r="T81" s="11">
        <f t="shared" si="33"/>
        <v>0</v>
      </c>
      <c r="U81" s="11"/>
      <c r="V81" s="12">
        <f t="shared" si="29"/>
        <v>0</v>
      </c>
      <c r="W81" s="11"/>
      <c r="X81" s="11"/>
      <c r="Y81" s="11"/>
      <c r="Z81" s="12">
        <f t="shared" si="30"/>
        <v>0</v>
      </c>
      <c r="AA81" s="11"/>
      <c r="AB81" s="11"/>
      <c r="AC81" s="49">
        <f t="shared" si="24"/>
        <v>0</v>
      </c>
    </row>
    <row r="82" spans="1:29" ht="37.5" x14ac:dyDescent="0.3">
      <c r="A82" s="10">
        <f t="shared" si="31"/>
        <v>73</v>
      </c>
      <c r="B82" s="40" t="s">
        <v>89</v>
      </c>
      <c r="C82" s="46">
        <v>3141002</v>
      </c>
      <c r="D82" s="42">
        <v>1</v>
      </c>
      <c r="E82" s="11">
        <f t="shared" si="18"/>
        <v>238667515.17000002</v>
      </c>
      <c r="F82" s="11">
        <v>229295614.08000001</v>
      </c>
      <c r="G82" s="11">
        <v>74440914.989999995</v>
      </c>
      <c r="H82" s="11">
        <v>65583559.520000003</v>
      </c>
      <c r="I82" s="11">
        <v>5240303.49</v>
      </c>
      <c r="J82" s="11">
        <v>4131597.6</v>
      </c>
      <c r="K82" s="11">
        <f t="shared" si="25"/>
        <v>43657652.850000001</v>
      </c>
      <c r="L82" s="11">
        <v>2771587.38</v>
      </c>
      <c r="M82" s="11">
        <v>7242786.25</v>
      </c>
      <c r="N82" s="11">
        <f t="shared" si="26"/>
        <v>33643279.219999999</v>
      </c>
      <c r="O82" s="11">
        <v>1886035.5</v>
      </c>
      <c r="P82" s="11">
        <v>31757243.719999999</v>
      </c>
      <c r="Q82" s="54"/>
      <c r="R82" s="12">
        <f t="shared" si="19"/>
        <v>282325168.02000004</v>
      </c>
      <c r="S82" s="11">
        <f t="shared" si="27"/>
        <v>778931721.027964</v>
      </c>
      <c r="T82" s="11">
        <f t="shared" si="28"/>
        <v>726291532.05956399</v>
      </c>
      <c r="U82" s="11">
        <v>686152679.46256554</v>
      </c>
      <c r="V82" s="12">
        <f t="shared" si="29"/>
        <v>40138852.596998401</v>
      </c>
      <c r="W82" s="11">
        <v>4567297.9967999998</v>
      </c>
      <c r="X82" s="11">
        <v>35571554.600198403</v>
      </c>
      <c r="Y82" s="11">
        <v>52640188.968400002</v>
      </c>
      <c r="Z82" s="12">
        <f t="shared" si="30"/>
        <v>738792868.43096554</v>
      </c>
      <c r="AA82" s="11"/>
      <c r="AB82" s="11"/>
      <c r="AC82" s="49">
        <f t="shared" si="24"/>
        <v>1061256889.0479641</v>
      </c>
    </row>
    <row r="83" spans="1:29" x14ac:dyDescent="0.3">
      <c r="A83" s="10">
        <f t="shared" si="31"/>
        <v>74</v>
      </c>
      <c r="B83" s="40" t="s">
        <v>90</v>
      </c>
      <c r="C83" s="46">
        <v>3141003</v>
      </c>
      <c r="D83" s="42"/>
      <c r="E83" s="11">
        <f t="shared" si="18"/>
        <v>78737468.539999992</v>
      </c>
      <c r="F83" s="11">
        <v>75400477.799999997</v>
      </c>
      <c r="G83" s="11">
        <v>34836591.850000001</v>
      </c>
      <c r="H83" s="11">
        <v>19868217.260000002</v>
      </c>
      <c r="I83" s="11">
        <v>1349498.74</v>
      </c>
      <c r="J83" s="11">
        <v>1987492</v>
      </c>
      <c r="K83" s="11">
        <f t="shared" si="25"/>
        <v>36348345.159999996</v>
      </c>
      <c r="L83" s="11">
        <v>1529674.66</v>
      </c>
      <c r="M83" s="11">
        <v>1798150</v>
      </c>
      <c r="N83" s="11">
        <f t="shared" si="26"/>
        <v>33020520.5</v>
      </c>
      <c r="O83" s="11">
        <v>20550712.5</v>
      </c>
      <c r="P83" s="11">
        <v>12469808</v>
      </c>
      <c r="Q83" s="54">
        <v>3015104.4</v>
      </c>
      <c r="R83" s="12">
        <f t="shared" si="19"/>
        <v>118100918.09999999</v>
      </c>
      <c r="S83" s="11">
        <f t="shared" si="27"/>
        <v>111668562.19840904</v>
      </c>
      <c r="T83" s="11">
        <f t="shared" si="28"/>
        <v>111668562.19840904</v>
      </c>
      <c r="U83" s="11">
        <v>71275014.939337045</v>
      </c>
      <c r="V83" s="12">
        <f t="shared" si="29"/>
        <v>40393547.259071991</v>
      </c>
      <c r="W83" s="11">
        <v>4675776</v>
      </c>
      <c r="X83" s="11">
        <v>35717771.259071991</v>
      </c>
      <c r="Y83" s="11"/>
      <c r="Z83" s="12">
        <f t="shared" si="30"/>
        <v>71275014.939337045</v>
      </c>
      <c r="AA83" s="11"/>
      <c r="AB83" s="11">
        <v>37763730.799999997</v>
      </c>
      <c r="AC83" s="49">
        <f t="shared" si="24"/>
        <v>267533211.09840906</v>
      </c>
    </row>
    <row r="84" spans="1:29" ht="37.5" x14ac:dyDescent="0.3">
      <c r="A84" s="10">
        <f t="shared" si="31"/>
        <v>75</v>
      </c>
      <c r="B84" s="40" t="s">
        <v>91</v>
      </c>
      <c r="C84" s="46">
        <v>3141004</v>
      </c>
      <c r="D84" s="42"/>
      <c r="E84" s="11">
        <f t="shared" si="18"/>
        <v>100314079.26000001</v>
      </c>
      <c r="F84" s="11">
        <v>95067806.280000001</v>
      </c>
      <c r="G84" s="11">
        <v>37168012.009999998</v>
      </c>
      <c r="H84" s="11">
        <v>4354588.83</v>
      </c>
      <c r="I84" s="11">
        <v>3099858.58</v>
      </c>
      <c r="J84" s="11">
        <v>2146414.4</v>
      </c>
      <c r="K84" s="11">
        <f t="shared" si="25"/>
        <v>15656543.109999999</v>
      </c>
      <c r="L84" s="11">
        <v>2684851.87</v>
      </c>
      <c r="M84" s="11">
        <v>3046651.54</v>
      </c>
      <c r="N84" s="11">
        <f t="shared" si="26"/>
        <v>9925039.6999999993</v>
      </c>
      <c r="O84" s="11">
        <v>21134.5</v>
      </c>
      <c r="P84" s="11">
        <v>9903905.1999999993</v>
      </c>
      <c r="Q84" s="54">
        <v>1827336</v>
      </c>
      <c r="R84" s="12">
        <f t="shared" si="19"/>
        <v>117797958.37</v>
      </c>
      <c r="S84" s="11">
        <f t="shared" si="27"/>
        <v>263360962.77851832</v>
      </c>
      <c r="T84" s="11">
        <f t="shared" si="28"/>
        <v>263360962.77851832</v>
      </c>
      <c r="U84" s="11">
        <v>215118942.42789018</v>
      </c>
      <c r="V84" s="12">
        <f t="shared" si="29"/>
        <v>48242020.350628152</v>
      </c>
      <c r="W84" s="11">
        <v>36285670.091274232</v>
      </c>
      <c r="X84" s="11">
        <v>11956350.259353919</v>
      </c>
      <c r="Y84" s="11"/>
      <c r="Z84" s="12">
        <f t="shared" si="30"/>
        <v>215118942.42789018</v>
      </c>
      <c r="AA84" s="11"/>
      <c r="AB84" s="11"/>
      <c r="AC84" s="49">
        <f t="shared" si="24"/>
        <v>381158921.14851832</v>
      </c>
    </row>
    <row r="85" spans="1:29" x14ac:dyDescent="0.3">
      <c r="A85" s="10">
        <f t="shared" si="31"/>
        <v>76</v>
      </c>
      <c r="B85" s="40" t="s">
        <v>92</v>
      </c>
      <c r="C85" s="46">
        <v>3141007</v>
      </c>
      <c r="D85" s="42"/>
      <c r="E85" s="11">
        <f t="shared" si="18"/>
        <v>197999077.81</v>
      </c>
      <c r="F85" s="11">
        <v>187601294.52000001</v>
      </c>
      <c r="G85" s="11">
        <v>81687219.109999999</v>
      </c>
      <c r="H85" s="11">
        <v>9510138.1199999992</v>
      </c>
      <c r="I85" s="11">
        <v>5692910.6500000004</v>
      </c>
      <c r="J85" s="11">
        <v>4704872.6399999997</v>
      </c>
      <c r="K85" s="11">
        <f t="shared" si="25"/>
        <v>85822194.779999986</v>
      </c>
      <c r="L85" s="11">
        <v>5768818.46</v>
      </c>
      <c r="M85" s="11">
        <v>34523994.82</v>
      </c>
      <c r="N85" s="11">
        <f t="shared" si="26"/>
        <v>45529381.5</v>
      </c>
      <c r="O85" s="11">
        <v>1645249.5</v>
      </c>
      <c r="P85" s="11">
        <v>43884132</v>
      </c>
      <c r="Q85" s="54"/>
      <c r="R85" s="12">
        <f t="shared" si="19"/>
        <v>283821272.58999997</v>
      </c>
      <c r="S85" s="11">
        <f t="shared" si="27"/>
        <v>1005722329.1433979</v>
      </c>
      <c r="T85" s="11">
        <f t="shared" si="28"/>
        <v>956843138.01619792</v>
      </c>
      <c r="U85" s="11">
        <v>915886721.62154198</v>
      </c>
      <c r="V85" s="12">
        <f t="shared" si="29"/>
        <v>40956416.394656003</v>
      </c>
      <c r="W85" s="11">
        <v>7560496.0032000002</v>
      </c>
      <c r="X85" s="11">
        <v>33395920.391456001</v>
      </c>
      <c r="Y85" s="11">
        <v>48879191.1272</v>
      </c>
      <c r="Z85" s="12">
        <f t="shared" si="30"/>
        <v>964765912.74874198</v>
      </c>
      <c r="AA85" s="11"/>
      <c r="AB85" s="11"/>
      <c r="AC85" s="49">
        <f t="shared" si="24"/>
        <v>1289543601.733398</v>
      </c>
    </row>
    <row r="86" spans="1:29" ht="22.9" customHeight="1" x14ac:dyDescent="0.3">
      <c r="A86" s="10">
        <f t="shared" si="31"/>
        <v>77</v>
      </c>
      <c r="B86" s="40" t="s">
        <v>93</v>
      </c>
      <c r="C86" s="46">
        <v>3148002</v>
      </c>
      <c r="D86" s="42"/>
      <c r="E86" s="11">
        <f t="shared" si="18"/>
        <v>0</v>
      </c>
      <c r="F86" s="11"/>
      <c r="G86" s="11"/>
      <c r="H86" s="11"/>
      <c r="I86" s="11"/>
      <c r="J86" s="11"/>
      <c r="K86" s="11">
        <f t="shared" si="25"/>
        <v>108856314.56999999</v>
      </c>
      <c r="L86" s="11"/>
      <c r="M86" s="11">
        <v>8805642.5700000003</v>
      </c>
      <c r="N86" s="11">
        <f t="shared" si="26"/>
        <v>100050672</v>
      </c>
      <c r="O86" s="11">
        <v>99331260</v>
      </c>
      <c r="P86" s="11">
        <v>719412</v>
      </c>
      <c r="Q86" s="54"/>
      <c r="R86" s="12">
        <f t="shared" si="19"/>
        <v>108856314.56999999</v>
      </c>
      <c r="S86" s="11">
        <f t="shared" si="27"/>
        <v>264697464.46079999</v>
      </c>
      <c r="T86" s="11">
        <f t="shared" si="28"/>
        <v>264697464.46079999</v>
      </c>
      <c r="U86" s="11">
        <v>256398663.42719999</v>
      </c>
      <c r="V86" s="12">
        <f t="shared" si="29"/>
        <v>8298801.0335999997</v>
      </c>
      <c r="W86" s="11"/>
      <c r="X86" s="11">
        <v>8298801.0335999997</v>
      </c>
      <c r="Y86" s="11"/>
      <c r="Z86" s="12">
        <f t="shared" si="30"/>
        <v>256398663.42719999</v>
      </c>
      <c r="AA86" s="11"/>
      <c r="AB86" s="11"/>
      <c r="AC86" s="49">
        <f t="shared" si="24"/>
        <v>373553779.03079998</v>
      </c>
    </row>
    <row r="87" spans="1:29" ht="37.5" x14ac:dyDescent="0.3">
      <c r="A87" s="10">
        <f t="shared" si="31"/>
        <v>78</v>
      </c>
      <c r="B87" s="40" t="s">
        <v>94</v>
      </c>
      <c r="C87" s="46">
        <v>3151001</v>
      </c>
      <c r="D87" s="42">
        <v>1</v>
      </c>
      <c r="E87" s="11">
        <f t="shared" si="18"/>
        <v>0</v>
      </c>
      <c r="F87" s="11"/>
      <c r="G87" s="11"/>
      <c r="H87" s="11"/>
      <c r="I87" s="11"/>
      <c r="J87" s="11"/>
      <c r="K87" s="11">
        <f>M87+N87+L87</f>
        <v>60700543.730000004</v>
      </c>
      <c r="L87" s="11"/>
      <c r="M87" s="11">
        <f>40845536.84-49717.71-22135.4</f>
        <v>40773683.730000004</v>
      </c>
      <c r="N87" s="11">
        <f t="shared" si="26"/>
        <v>19926860</v>
      </c>
      <c r="O87" s="11">
        <f>19855000+71860</f>
        <v>19926860</v>
      </c>
      <c r="P87" s="11"/>
      <c r="Q87" s="54"/>
      <c r="R87" s="12">
        <f t="shared" si="19"/>
        <v>60700543.730000004</v>
      </c>
      <c r="S87" s="11">
        <f t="shared" si="27"/>
        <v>622198118.68874454</v>
      </c>
      <c r="T87" s="11">
        <f t="shared" si="28"/>
        <v>614799355.6567446</v>
      </c>
      <c r="U87" s="11">
        <v>485928156.46773374</v>
      </c>
      <c r="V87" s="12">
        <f t="shared" si="29"/>
        <v>128871199.1890109</v>
      </c>
      <c r="W87" s="11">
        <v>113998409.48183747</v>
      </c>
      <c r="X87" s="11">
        <v>14872789.707173439</v>
      </c>
      <c r="Y87" s="11">
        <v>7398763.0320000006</v>
      </c>
      <c r="Z87" s="12">
        <f t="shared" si="30"/>
        <v>493326919.49973375</v>
      </c>
      <c r="AA87" s="11"/>
      <c r="AB87" s="11"/>
      <c r="AC87" s="49">
        <f t="shared" si="24"/>
        <v>682898662.41874456</v>
      </c>
    </row>
    <row r="88" spans="1:29" ht="39" customHeight="1" x14ac:dyDescent="0.3">
      <c r="A88" s="10">
        <f t="shared" si="31"/>
        <v>79</v>
      </c>
      <c r="B88" s="40" t="s">
        <v>95</v>
      </c>
      <c r="C88" s="46">
        <v>3241001</v>
      </c>
      <c r="D88" s="42"/>
      <c r="E88" s="11">
        <f t="shared" si="18"/>
        <v>316155052.55000001</v>
      </c>
      <c r="F88" s="11">
        <v>305253382.19999999</v>
      </c>
      <c r="G88" s="11">
        <v>4043302.51</v>
      </c>
      <c r="H88" s="11">
        <v>138270160.18000001</v>
      </c>
      <c r="I88" s="11">
        <v>8575785.2300000004</v>
      </c>
      <c r="J88" s="11">
        <v>2325885.12</v>
      </c>
      <c r="K88" s="11">
        <f t="shared" si="25"/>
        <v>76191064.680000007</v>
      </c>
      <c r="L88" s="11"/>
      <c r="M88" s="11">
        <v>54513999.68</v>
      </c>
      <c r="N88" s="11">
        <f t="shared" si="26"/>
        <v>21677065</v>
      </c>
      <c r="O88" s="11">
        <v>694215</v>
      </c>
      <c r="P88" s="11">
        <v>20982850</v>
      </c>
      <c r="Q88" s="54"/>
      <c r="R88" s="12">
        <f t="shared" si="19"/>
        <v>392346117.23000002</v>
      </c>
      <c r="S88" s="11">
        <f t="shared" si="27"/>
        <v>194234849.26245213</v>
      </c>
      <c r="T88" s="11">
        <f t="shared" si="28"/>
        <v>194234849.26245213</v>
      </c>
      <c r="U88" s="11">
        <v>162152369.67703515</v>
      </c>
      <c r="V88" s="12">
        <f t="shared" si="29"/>
        <v>32082479.585416958</v>
      </c>
      <c r="W88" s="11">
        <v>14289749.172616959</v>
      </c>
      <c r="X88" s="11">
        <v>17792730.412799999</v>
      </c>
      <c r="Y88" s="11"/>
      <c r="Z88" s="12">
        <f t="shared" si="30"/>
        <v>162152369.67703515</v>
      </c>
      <c r="AA88" s="11"/>
      <c r="AB88" s="11"/>
      <c r="AC88" s="49">
        <f t="shared" si="24"/>
        <v>586580966.49245214</v>
      </c>
    </row>
    <row r="89" spans="1:29" ht="56.25" x14ac:dyDescent="0.3">
      <c r="A89" s="10">
        <f t="shared" si="31"/>
        <v>80</v>
      </c>
      <c r="B89" s="40" t="s">
        <v>96</v>
      </c>
      <c r="C89" s="47" t="s">
        <v>165</v>
      </c>
      <c r="D89" s="42"/>
      <c r="E89" s="11">
        <f t="shared" si="18"/>
        <v>0</v>
      </c>
      <c r="F89" s="11"/>
      <c r="G89" s="11"/>
      <c r="H89" s="11"/>
      <c r="I89" s="11"/>
      <c r="J89" s="11"/>
      <c r="K89" s="11">
        <f t="shared" si="25"/>
        <v>300567945.13999999</v>
      </c>
      <c r="L89" s="11"/>
      <c r="M89" s="11">
        <f>148827975.14+5359200</f>
        <v>154187175.13999999</v>
      </c>
      <c r="N89" s="11">
        <f t="shared" si="26"/>
        <v>146380770</v>
      </c>
      <c r="O89" s="11">
        <v>146380770</v>
      </c>
      <c r="P89" s="11"/>
      <c r="Q89" s="54"/>
      <c r="R89" s="12">
        <f t="shared" si="19"/>
        <v>300567945.13999999</v>
      </c>
      <c r="S89" s="11">
        <f t="shared" si="27"/>
        <v>0</v>
      </c>
      <c r="T89" s="11">
        <f t="shared" si="28"/>
        <v>0</v>
      </c>
      <c r="U89" s="11"/>
      <c r="V89" s="12">
        <f t="shared" si="29"/>
        <v>0</v>
      </c>
      <c r="W89" s="11"/>
      <c r="X89" s="11"/>
      <c r="Y89" s="11"/>
      <c r="Z89" s="12">
        <f t="shared" si="30"/>
        <v>0</v>
      </c>
      <c r="AA89" s="11"/>
      <c r="AB89" s="11"/>
      <c r="AC89" s="49">
        <f t="shared" si="24"/>
        <v>300567945.13999999</v>
      </c>
    </row>
    <row r="90" spans="1:29" ht="37.5" x14ac:dyDescent="0.3">
      <c r="A90" s="10">
        <f t="shared" si="31"/>
        <v>81</v>
      </c>
      <c r="B90" s="40" t="s">
        <v>97</v>
      </c>
      <c r="C90" s="46">
        <v>3101009</v>
      </c>
      <c r="D90" s="42"/>
      <c r="E90" s="11">
        <f t="shared" si="18"/>
        <v>80695880.709999993</v>
      </c>
      <c r="F90" s="11">
        <v>76524009.840000004</v>
      </c>
      <c r="G90" s="11">
        <v>22539826.440000001</v>
      </c>
      <c r="H90" s="11">
        <v>2676627.36</v>
      </c>
      <c r="I90" s="11">
        <v>2871169.91</v>
      </c>
      <c r="J90" s="11">
        <v>1300700.96</v>
      </c>
      <c r="K90" s="11">
        <f t="shared" si="25"/>
        <v>8925672.4199999999</v>
      </c>
      <c r="L90" s="11">
        <v>1187399.92</v>
      </c>
      <c r="M90" s="11">
        <v>438480</v>
      </c>
      <c r="N90" s="11">
        <f t="shared" si="26"/>
        <v>7299792.5</v>
      </c>
      <c r="O90" s="11">
        <v>105672.5</v>
      </c>
      <c r="P90" s="11">
        <v>7194120</v>
      </c>
      <c r="Q90" s="54"/>
      <c r="R90" s="12">
        <f t="shared" si="19"/>
        <v>89621553.129999995</v>
      </c>
      <c r="S90" s="11">
        <f t="shared" si="27"/>
        <v>22844680.560301602</v>
      </c>
      <c r="T90" s="11">
        <f t="shared" si="28"/>
        <v>22844680.560301602</v>
      </c>
      <c r="U90" s="11"/>
      <c r="V90" s="12">
        <f t="shared" si="29"/>
        <v>22844680.560301602</v>
      </c>
      <c r="W90" s="11"/>
      <c r="X90" s="11">
        <v>22844680.560301602</v>
      </c>
      <c r="Y90" s="11"/>
      <c r="Z90" s="12">
        <f t="shared" si="30"/>
        <v>0</v>
      </c>
      <c r="AA90" s="11"/>
      <c r="AB90" s="11"/>
      <c r="AC90" s="49">
        <f t="shared" si="24"/>
        <v>112466233.6903016</v>
      </c>
    </row>
    <row r="91" spans="1:29" ht="37.5" x14ac:dyDescent="0.3">
      <c r="A91" s="10">
        <f t="shared" si="31"/>
        <v>82</v>
      </c>
      <c r="B91" s="43" t="s">
        <v>98</v>
      </c>
      <c r="C91" s="46">
        <v>3107001</v>
      </c>
      <c r="D91" s="42"/>
      <c r="E91" s="11">
        <f t="shared" si="18"/>
        <v>0</v>
      </c>
      <c r="F91" s="11"/>
      <c r="G91" s="11"/>
      <c r="H91" s="11"/>
      <c r="I91" s="11"/>
      <c r="J91" s="11"/>
      <c r="K91" s="11">
        <f t="shared" si="25"/>
        <v>76867500</v>
      </c>
      <c r="L91" s="11"/>
      <c r="M91" s="11"/>
      <c r="N91" s="11">
        <f t="shared" si="26"/>
        <v>76867500</v>
      </c>
      <c r="O91" s="11">
        <v>76867500</v>
      </c>
      <c r="P91" s="11"/>
      <c r="Q91" s="54"/>
      <c r="R91" s="12">
        <f t="shared" si="19"/>
        <v>76867500</v>
      </c>
      <c r="S91" s="11">
        <f t="shared" si="27"/>
        <v>0</v>
      </c>
      <c r="T91" s="11">
        <f t="shared" si="28"/>
        <v>0</v>
      </c>
      <c r="U91" s="11"/>
      <c r="V91" s="12">
        <f t="shared" si="29"/>
        <v>0</v>
      </c>
      <c r="W91" s="11"/>
      <c r="X91" s="11"/>
      <c r="Y91" s="11"/>
      <c r="Z91" s="12">
        <f t="shared" si="30"/>
        <v>0</v>
      </c>
      <c r="AA91" s="11"/>
      <c r="AB91" s="11"/>
      <c r="AC91" s="49">
        <f t="shared" si="24"/>
        <v>76867500</v>
      </c>
    </row>
    <row r="92" spans="1:29" ht="37.5" x14ac:dyDescent="0.3">
      <c r="A92" s="10">
        <f t="shared" si="31"/>
        <v>83</v>
      </c>
      <c r="B92" s="40" t="s">
        <v>99</v>
      </c>
      <c r="C92" s="46">
        <v>3107002</v>
      </c>
      <c r="D92" s="42"/>
      <c r="E92" s="11">
        <f t="shared" si="18"/>
        <v>0</v>
      </c>
      <c r="F92" s="11"/>
      <c r="G92" s="11"/>
      <c r="H92" s="11"/>
      <c r="I92" s="11"/>
      <c r="J92" s="11"/>
      <c r="K92" s="11">
        <f t="shared" si="25"/>
        <v>58512095</v>
      </c>
      <c r="L92" s="11"/>
      <c r="M92" s="11"/>
      <c r="N92" s="11">
        <f t="shared" si="26"/>
        <v>58512095</v>
      </c>
      <c r="O92" s="11">
        <v>58512095</v>
      </c>
      <c r="P92" s="11"/>
      <c r="Q92" s="54"/>
      <c r="R92" s="12">
        <f t="shared" si="19"/>
        <v>58512095</v>
      </c>
      <c r="S92" s="11">
        <f t="shared" si="27"/>
        <v>0</v>
      </c>
      <c r="T92" s="11">
        <f t="shared" si="28"/>
        <v>0</v>
      </c>
      <c r="U92" s="11"/>
      <c r="V92" s="12">
        <f t="shared" si="29"/>
        <v>0</v>
      </c>
      <c r="W92" s="11"/>
      <c r="X92" s="11"/>
      <c r="Y92" s="11"/>
      <c r="Z92" s="12">
        <f t="shared" si="30"/>
        <v>0</v>
      </c>
      <c r="AA92" s="11"/>
      <c r="AB92" s="11"/>
      <c r="AC92" s="49">
        <f t="shared" si="24"/>
        <v>58512095</v>
      </c>
    </row>
    <row r="93" spans="1:29" ht="37.5" x14ac:dyDescent="0.3">
      <c r="A93" s="10">
        <f t="shared" si="31"/>
        <v>84</v>
      </c>
      <c r="B93" s="40" t="s">
        <v>181</v>
      </c>
      <c r="C93" s="46">
        <v>3107003</v>
      </c>
      <c r="D93" s="42"/>
      <c r="E93" s="11">
        <f t="shared" si="18"/>
        <v>0</v>
      </c>
      <c r="F93" s="11"/>
      <c r="G93" s="11"/>
      <c r="H93" s="11"/>
      <c r="I93" s="11"/>
      <c r="J93" s="11"/>
      <c r="K93" s="11">
        <f t="shared" si="25"/>
        <v>11819867</v>
      </c>
      <c r="L93" s="11"/>
      <c r="M93" s="11"/>
      <c r="N93" s="11">
        <f t="shared" si="26"/>
        <v>11819867</v>
      </c>
      <c r="O93" s="11">
        <v>11819867</v>
      </c>
      <c r="P93" s="11"/>
      <c r="Q93" s="54"/>
      <c r="R93" s="12">
        <f t="shared" si="19"/>
        <v>11819867</v>
      </c>
      <c r="S93" s="11">
        <f t="shared" si="27"/>
        <v>0</v>
      </c>
      <c r="T93" s="11">
        <f t="shared" si="28"/>
        <v>0</v>
      </c>
      <c r="U93" s="11"/>
      <c r="V93" s="12">
        <f t="shared" si="29"/>
        <v>0</v>
      </c>
      <c r="W93" s="11"/>
      <c r="X93" s="11"/>
      <c r="Y93" s="11"/>
      <c r="Z93" s="12">
        <f t="shared" si="30"/>
        <v>0</v>
      </c>
      <c r="AA93" s="11"/>
      <c r="AB93" s="11"/>
      <c r="AC93" s="49">
        <f t="shared" si="24"/>
        <v>11819867</v>
      </c>
    </row>
    <row r="94" spans="1:29" ht="37.5" x14ac:dyDescent="0.3">
      <c r="A94" s="10">
        <f t="shared" si="31"/>
        <v>85</v>
      </c>
      <c r="B94" s="40" t="s">
        <v>100</v>
      </c>
      <c r="C94" s="46">
        <v>3207001</v>
      </c>
      <c r="D94" s="42"/>
      <c r="E94" s="11">
        <f t="shared" si="18"/>
        <v>0</v>
      </c>
      <c r="F94" s="11"/>
      <c r="G94" s="11"/>
      <c r="H94" s="11"/>
      <c r="I94" s="11"/>
      <c r="J94" s="11"/>
      <c r="K94" s="11">
        <f t="shared" si="25"/>
        <v>62204228</v>
      </c>
      <c r="L94" s="11"/>
      <c r="M94" s="11"/>
      <c r="N94" s="11">
        <f t="shared" si="26"/>
        <v>62204228</v>
      </c>
      <c r="O94" s="11">
        <v>62204228</v>
      </c>
      <c r="P94" s="11"/>
      <c r="Q94" s="54"/>
      <c r="R94" s="12">
        <f t="shared" si="19"/>
        <v>62204228</v>
      </c>
      <c r="S94" s="11">
        <f t="shared" si="27"/>
        <v>0</v>
      </c>
      <c r="T94" s="11">
        <f t="shared" si="28"/>
        <v>0</v>
      </c>
      <c r="U94" s="11"/>
      <c r="V94" s="12">
        <f t="shared" si="29"/>
        <v>0</v>
      </c>
      <c r="W94" s="11"/>
      <c r="X94" s="11"/>
      <c r="Y94" s="11"/>
      <c r="Z94" s="12">
        <f t="shared" si="30"/>
        <v>0</v>
      </c>
      <c r="AA94" s="11"/>
      <c r="AB94" s="11"/>
      <c r="AC94" s="49">
        <f t="shared" si="24"/>
        <v>62204228</v>
      </c>
    </row>
    <row r="95" spans="1:29" ht="37.5" x14ac:dyDescent="0.3">
      <c r="A95" s="10">
        <f t="shared" si="31"/>
        <v>86</v>
      </c>
      <c r="B95" s="40" t="s">
        <v>101</v>
      </c>
      <c r="C95" s="46">
        <v>4346004</v>
      </c>
      <c r="D95" s="42"/>
      <c r="E95" s="11">
        <f t="shared" si="18"/>
        <v>55195174.819999993</v>
      </c>
      <c r="F95" s="11">
        <v>52606326.479999997</v>
      </c>
      <c r="G95" s="11">
        <v>27712263.260000002</v>
      </c>
      <c r="H95" s="11">
        <v>10254462.85</v>
      </c>
      <c r="I95" s="11">
        <v>980538.26</v>
      </c>
      <c r="J95" s="11">
        <v>1608310.08</v>
      </c>
      <c r="K95" s="11">
        <f t="shared" si="25"/>
        <v>5870789.1799999997</v>
      </c>
      <c r="L95" s="11">
        <v>1082852.68</v>
      </c>
      <c r="M95" s="11">
        <v>1308256.3999999999</v>
      </c>
      <c r="N95" s="11">
        <f t="shared" si="26"/>
        <v>3479680.1</v>
      </c>
      <c r="O95" s="11">
        <v>1645179.5</v>
      </c>
      <c r="P95" s="11">
        <v>1834500.6</v>
      </c>
      <c r="Q95" s="54"/>
      <c r="R95" s="12">
        <f t="shared" si="19"/>
        <v>61065963.999999993</v>
      </c>
      <c r="S95" s="11">
        <f t="shared" si="27"/>
        <v>79574952.247277588</v>
      </c>
      <c r="T95" s="11">
        <f t="shared" si="28"/>
        <v>77516902.365677595</v>
      </c>
      <c r="U95" s="11">
        <v>47646367.951025754</v>
      </c>
      <c r="V95" s="12">
        <f t="shared" si="29"/>
        <v>29870534.414651841</v>
      </c>
      <c r="W95" s="11">
        <v>15000338.560816001</v>
      </c>
      <c r="X95" s="11">
        <v>14870195.85383584</v>
      </c>
      <c r="Y95" s="11">
        <v>2058049.8816</v>
      </c>
      <c r="Z95" s="12">
        <f t="shared" si="30"/>
        <v>49704417.832625754</v>
      </c>
      <c r="AA95" s="11"/>
      <c r="AB95" s="11"/>
      <c r="AC95" s="49">
        <f t="shared" si="24"/>
        <v>140640916.24727759</v>
      </c>
    </row>
    <row r="96" spans="1:29" ht="37.5" x14ac:dyDescent="0.3">
      <c r="A96" s="10">
        <f t="shared" si="31"/>
        <v>87</v>
      </c>
      <c r="B96" s="40" t="s">
        <v>102</v>
      </c>
      <c r="C96" s="46">
        <v>3131001</v>
      </c>
      <c r="D96" s="42"/>
      <c r="E96" s="11">
        <f t="shared" si="18"/>
        <v>12711434.57</v>
      </c>
      <c r="F96" s="11">
        <v>12018881.4</v>
      </c>
      <c r="G96" s="11">
        <v>9068621.2100000009</v>
      </c>
      <c r="H96" s="11">
        <v>1060555.1299999999</v>
      </c>
      <c r="I96" s="11">
        <v>168224.69</v>
      </c>
      <c r="J96" s="11">
        <v>524328.48</v>
      </c>
      <c r="K96" s="11">
        <f t="shared" si="25"/>
        <v>7688180.4299999997</v>
      </c>
      <c r="L96" s="11">
        <v>988821.43</v>
      </c>
      <c r="M96" s="11">
        <v>721461</v>
      </c>
      <c r="N96" s="11">
        <f t="shared" si="26"/>
        <v>5977898</v>
      </c>
      <c r="O96" s="11">
        <v>5857996</v>
      </c>
      <c r="P96" s="11">
        <v>119902</v>
      </c>
      <c r="Q96" s="54"/>
      <c r="R96" s="12">
        <f t="shared" si="19"/>
        <v>20399615</v>
      </c>
      <c r="S96" s="11">
        <f t="shared" si="27"/>
        <v>6664851.1104000006</v>
      </c>
      <c r="T96" s="11">
        <f t="shared" si="28"/>
        <v>6664851.1104000006</v>
      </c>
      <c r="U96" s="11"/>
      <c r="V96" s="12">
        <f t="shared" si="29"/>
        <v>6664851.1104000006</v>
      </c>
      <c r="W96" s="11"/>
      <c r="X96" s="11">
        <v>6664851.1104000006</v>
      </c>
      <c r="Y96" s="11"/>
      <c r="Z96" s="12">
        <f t="shared" si="30"/>
        <v>0</v>
      </c>
      <c r="AA96" s="11"/>
      <c r="AB96" s="11"/>
      <c r="AC96" s="49">
        <f t="shared" si="24"/>
        <v>27064466.110399999</v>
      </c>
    </row>
    <row r="97" spans="1:29" ht="56.25" x14ac:dyDescent="0.3">
      <c r="A97" s="10">
        <f t="shared" si="31"/>
        <v>88</v>
      </c>
      <c r="B97" s="40" t="s">
        <v>103</v>
      </c>
      <c r="C97" s="46">
        <v>3310001</v>
      </c>
      <c r="D97" s="42"/>
      <c r="E97" s="11">
        <f t="shared" si="18"/>
        <v>0</v>
      </c>
      <c r="F97" s="11"/>
      <c r="G97" s="11"/>
      <c r="H97" s="11"/>
      <c r="I97" s="11"/>
      <c r="J97" s="11"/>
      <c r="K97" s="11">
        <f t="shared" si="25"/>
        <v>0</v>
      </c>
      <c r="L97" s="11"/>
      <c r="M97" s="11">
        <v>0</v>
      </c>
      <c r="N97" s="11">
        <f t="shared" si="26"/>
        <v>0</v>
      </c>
      <c r="O97" s="11"/>
      <c r="P97" s="11"/>
      <c r="Q97" s="54"/>
      <c r="R97" s="12">
        <f t="shared" si="19"/>
        <v>0</v>
      </c>
      <c r="S97" s="11">
        <f t="shared" si="27"/>
        <v>0</v>
      </c>
      <c r="T97" s="11">
        <f t="shared" si="28"/>
        <v>0</v>
      </c>
      <c r="U97" s="11"/>
      <c r="V97" s="12">
        <f t="shared" si="29"/>
        <v>0</v>
      </c>
      <c r="W97" s="11"/>
      <c r="X97" s="11"/>
      <c r="Y97" s="11"/>
      <c r="Z97" s="12">
        <f t="shared" si="30"/>
        <v>0</v>
      </c>
      <c r="AA97" s="11">
        <v>427867673.39999998</v>
      </c>
      <c r="AB97" s="11"/>
      <c r="AC97" s="49">
        <f t="shared" si="24"/>
        <v>427867673.39999998</v>
      </c>
    </row>
    <row r="98" spans="1:29" x14ac:dyDescent="0.3">
      <c r="A98" s="10">
        <f t="shared" si="31"/>
        <v>89</v>
      </c>
      <c r="B98" s="40" t="s">
        <v>125</v>
      </c>
      <c r="C98" s="46" t="s">
        <v>126</v>
      </c>
      <c r="D98" s="42"/>
      <c r="E98" s="11">
        <f t="shared" si="18"/>
        <v>0</v>
      </c>
      <c r="F98" s="11"/>
      <c r="G98" s="11"/>
      <c r="H98" s="11"/>
      <c r="I98" s="11"/>
      <c r="J98" s="11"/>
      <c r="K98" s="11">
        <f t="shared" si="25"/>
        <v>7638576.1900000004</v>
      </c>
      <c r="L98" s="11"/>
      <c r="M98" s="11">
        <v>7638576.1900000004</v>
      </c>
      <c r="N98" s="11">
        <f t="shared" si="26"/>
        <v>0</v>
      </c>
      <c r="O98" s="11"/>
      <c r="P98" s="11"/>
      <c r="Q98" s="54"/>
      <c r="R98" s="12">
        <f t="shared" si="19"/>
        <v>7638576.1900000004</v>
      </c>
      <c r="S98" s="11">
        <f t="shared" si="27"/>
        <v>35743810.777520165</v>
      </c>
      <c r="T98" s="11">
        <f t="shared" si="28"/>
        <v>35743810.777520165</v>
      </c>
      <c r="U98" s="11"/>
      <c r="V98" s="12">
        <f t="shared" si="29"/>
        <v>35743810.777520165</v>
      </c>
      <c r="W98" s="11">
        <v>10997425.151999999</v>
      </c>
      <c r="X98" s="11">
        <v>24746385.625520162</v>
      </c>
      <c r="Y98" s="11"/>
      <c r="Z98" s="12">
        <f t="shared" si="30"/>
        <v>0</v>
      </c>
      <c r="AA98" s="11"/>
      <c r="AB98" s="11"/>
      <c r="AC98" s="49">
        <f t="shared" si="24"/>
        <v>43382386.967520162</v>
      </c>
    </row>
    <row r="99" spans="1:29" ht="37.5" x14ac:dyDescent="0.3">
      <c r="A99" s="10">
        <f t="shared" si="31"/>
        <v>90</v>
      </c>
      <c r="B99" s="40" t="s">
        <v>104</v>
      </c>
      <c r="C99" s="46">
        <v>1343005</v>
      </c>
      <c r="D99" s="42"/>
      <c r="E99" s="11">
        <f t="shared" si="18"/>
        <v>46050160.359999999</v>
      </c>
      <c r="F99" s="11">
        <v>44271876</v>
      </c>
      <c r="G99" s="11">
        <v>14464644.35</v>
      </c>
      <c r="H99" s="11">
        <v>13008511.449999999</v>
      </c>
      <c r="I99" s="11">
        <v>988972.32</v>
      </c>
      <c r="J99" s="11">
        <v>789312.04</v>
      </c>
      <c r="K99" s="11">
        <f t="shared" si="25"/>
        <v>3841069.5700000003</v>
      </c>
      <c r="L99" s="11">
        <v>819555.97</v>
      </c>
      <c r="M99" s="11">
        <v>53443.6</v>
      </c>
      <c r="N99" s="11">
        <f t="shared" si="26"/>
        <v>2968070</v>
      </c>
      <c r="O99" s="11">
        <v>70448</v>
      </c>
      <c r="P99" s="11">
        <v>2897622</v>
      </c>
      <c r="Q99" s="54">
        <v>12313461.960000001</v>
      </c>
      <c r="R99" s="12">
        <f t="shared" si="19"/>
        <v>62204691.890000001</v>
      </c>
      <c r="S99" s="11">
        <f t="shared" si="27"/>
        <v>35071815.162496001</v>
      </c>
      <c r="T99" s="11">
        <f t="shared" si="28"/>
        <v>35071815.162496001</v>
      </c>
      <c r="U99" s="11">
        <v>20988854.390000001</v>
      </c>
      <c r="V99" s="12">
        <f t="shared" si="29"/>
        <v>14082960.772496</v>
      </c>
      <c r="W99" s="11">
        <v>311718.39999999997</v>
      </c>
      <c r="X99" s="11">
        <v>13771242.372496</v>
      </c>
      <c r="Y99" s="11"/>
      <c r="Z99" s="12">
        <f t="shared" si="30"/>
        <v>20988854.390000001</v>
      </c>
      <c r="AA99" s="11">
        <v>8992269</v>
      </c>
      <c r="AB99" s="11"/>
      <c r="AC99" s="49">
        <f t="shared" si="24"/>
        <v>106268776.052496</v>
      </c>
    </row>
    <row r="100" spans="1:29" ht="37.5" x14ac:dyDescent="0.3">
      <c r="A100" s="10">
        <f t="shared" si="31"/>
        <v>91</v>
      </c>
      <c r="B100" s="48" t="s">
        <v>105</v>
      </c>
      <c r="C100" s="46">
        <v>1340004</v>
      </c>
      <c r="D100" s="42"/>
      <c r="E100" s="11">
        <f t="shared" si="18"/>
        <v>154582328.47</v>
      </c>
      <c r="F100" s="11">
        <v>149087734.56</v>
      </c>
      <c r="G100" s="11">
        <v>66364373.829999998</v>
      </c>
      <c r="H100" s="11">
        <v>56517142.469999999</v>
      </c>
      <c r="I100" s="11">
        <v>1862976.14</v>
      </c>
      <c r="J100" s="11">
        <v>3631617.77</v>
      </c>
      <c r="K100" s="11">
        <f t="shared" si="25"/>
        <v>43588690.899999999</v>
      </c>
      <c r="L100" s="11">
        <v>2980306.62</v>
      </c>
      <c r="M100" s="11"/>
      <c r="N100" s="11">
        <f t="shared" si="26"/>
        <v>40608384.280000001</v>
      </c>
      <c r="O100" s="11">
        <v>18830257</v>
      </c>
      <c r="P100" s="11">
        <v>21778127.280000001</v>
      </c>
      <c r="Q100" s="54">
        <v>29420145.960000001</v>
      </c>
      <c r="R100" s="12">
        <f t="shared" si="19"/>
        <v>227591165.33000001</v>
      </c>
      <c r="S100" s="11">
        <f t="shared" si="27"/>
        <v>88938971.984871909</v>
      </c>
      <c r="T100" s="11">
        <f t="shared" si="28"/>
        <v>88938971.984871909</v>
      </c>
      <c r="U100" s="11">
        <v>65021318.347623914</v>
      </c>
      <c r="V100" s="12">
        <f t="shared" si="29"/>
        <v>23917653.637247998</v>
      </c>
      <c r="W100" s="11">
        <v>11031909</v>
      </c>
      <c r="X100" s="11">
        <v>12885744.637247998</v>
      </c>
      <c r="Y100" s="11"/>
      <c r="Z100" s="12">
        <f t="shared" si="30"/>
        <v>65021318.347623914</v>
      </c>
      <c r="AA100" s="11">
        <v>39006743</v>
      </c>
      <c r="AB100" s="11"/>
      <c r="AC100" s="49">
        <f t="shared" si="24"/>
        <v>355536880.31487191</v>
      </c>
    </row>
    <row r="101" spans="1:29" x14ac:dyDescent="0.3">
      <c r="A101" s="10">
        <f t="shared" si="31"/>
        <v>92</v>
      </c>
      <c r="B101" s="43" t="s">
        <v>106</v>
      </c>
      <c r="C101" s="46">
        <v>1343001</v>
      </c>
      <c r="D101" s="42"/>
      <c r="E101" s="11">
        <f t="shared" si="18"/>
        <v>83053224.079999998</v>
      </c>
      <c r="F101" s="11">
        <v>79575820.200000003</v>
      </c>
      <c r="G101" s="11">
        <v>22387420.440000001</v>
      </c>
      <c r="H101" s="11">
        <v>17279277.600000001</v>
      </c>
      <c r="I101" s="11">
        <v>2262461.0299999998</v>
      </c>
      <c r="J101" s="11">
        <v>1214942.8500000001</v>
      </c>
      <c r="K101" s="11">
        <f t="shared" si="25"/>
        <v>18014808.059999999</v>
      </c>
      <c r="L101" s="11">
        <v>1232518.8999999999</v>
      </c>
      <c r="M101" s="11">
        <v>3641214</v>
      </c>
      <c r="N101" s="11">
        <f t="shared" si="26"/>
        <v>13141075.16</v>
      </c>
      <c r="O101" s="11">
        <v>2787572</v>
      </c>
      <c r="P101" s="11">
        <v>10353503.16</v>
      </c>
      <c r="Q101" s="54">
        <v>8223012</v>
      </c>
      <c r="R101" s="12">
        <f t="shared" si="19"/>
        <v>109291044.14</v>
      </c>
      <c r="S101" s="11">
        <f t="shared" si="27"/>
        <v>124921490.79325838</v>
      </c>
      <c r="T101" s="11">
        <f t="shared" si="28"/>
        <v>124921490.79325838</v>
      </c>
      <c r="U101" s="11">
        <v>106711120.17946638</v>
      </c>
      <c r="V101" s="12">
        <f t="shared" si="29"/>
        <v>18210370.613792002</v>
      </c>
      <c r="W101" s="11"/>
      <c r="X101" s="11">
        <v>18210370.613792002</v>
      </c>
      <c r="Y101" s="11"/>
      <c r="Z101" s="12">
        <f t="shared" si="30"/>
        <v>106711120.17946638</v>
      </c>
      <c r="AA101" s="11">
        <v>15342741</v>
      </c>
      <c r="AB101" s="11"/>
      <c r="AC101" s="49">
        <f t="shared" si="24"/>
        <v>249555275.93325838</v>
      </c>
    </row>
    <row r="102" spans="1:29" x14ac:dyDescent="0.3">
      <c r="A102" s="10">
        <f t="shared" si="31"/>
        <v>93</v>
      </c>
      <c r="B102" s="43" t="s">
        <v>107</v>
      </c>
      <c r="C102" s="46">
        <v>1343002</v>
      </c>
      <c r="D102" s="42"/>
      <c r="E102" s="11">
        <f t="shared" si="18"/>
        <v>114704182.97999999</v>
      </c>
      <c r="F102" s="11">
        <v>109647368.16</v>
      </c>
      <c r="G102" s="11">
        <v>25765260.649999999</v>
      </c>
      <c r="H102" s="11">
        <v>16235961.66</v>
      </c>
      <c r="I102" s="11">
        <v>3736057.47</v>
      </c>
      <c r="J102" s="11">
        <v>1320757.3500000001</v>
      </c>
      <c r="K102" s="11">
        <f t="shared" si="25"/>
        <v>13498252.52</v>
      </c>
      <c r="L102" s="11">
        <v>1838394.49</v>
      </c>
      <c r="M102" s="11">
        <v>1353821</v>
      </c>
      <c r="N102" s="11">
        <f t="shared" si="26"/>
        <v>10306037.029999999</v>
      </c>
      <c r="O102" s="11">
        <v>6533133.3499999996</v>
      </c>
      <c r="P102" s="11">
        <v>3772903.68</v>
      </c>
      <c r="Q102" s="54">
        <v>20252973.960000001</v>
      </c>
      <c r="R102" s="12">
        <f t="shared" si="19"/>
        <v>148455409.45999998</v>
      </c>
      <c r="S102" s="11">
        <f t="shared" si="27"/>
        <v>111863484.7245207</v>
      </c>
      <c r="T102" s="11">
        <f t="shared" si="28"/>
        <v>111863484.7245207</v>
      </c>
      <c r="U102" s="11">
        <v>83659554.931970298</v>
      </c>
      <c r="V102" s="12">
        <f t="shared" si="29"/>
        <v>28203929.792550396</v>
      </c>
      <c r="W102" s="11">
        <v>11197509.399999999</v>
      </c>
      <c r="X102" s="11">
        <v>17006420.392550398</v>
      </c>
      <c r="Y102" s="11"/>
      <c r="Z102" s="12">
        <f t="shared" si="30"/>
        <v>83659554.931970298</v>
      </c>
      <c r="AA102" s="11">
        <v>16539858.9</v>
      </c>
      <c r="AB102" s="11">
        <v>10905460.800000001</v>
      </c>
      <c r="AC102" s="49">
        <f t="shared" si="24"/>
        <v>287764213.88452065</v>
      </c>
    </row>
    <row r="103" spans="1:29" ht="37.5" x14ac:dyDescent="0.3">
      <c r="A103" s="10">
        <f t="shared" si="31"/>
        <v>94</v>
      </c>
      <c r="B103" s="40" t="s">
        <v>108</v>
      </c>
      <c r="C103" s="46">
        <v>1343303</v>
      </c>
      <c r="D103" s="42"/>
      <c r="E103" s="11">
        <f t="shared" si="18"/>
        <v>301345750.88999999</v>
      </c>
      <c r="F103" s="11">
        <v>287795697</v>
      </c>
      <c r="G103" s="11">
        <v>51610503.210000001</v>
      </c>
      <c r="H103" s="11">
        <v>39598668.170000002</v>
      </c>
      <c r="I103" s="11">
        <v>10722882.84</v>
      </c>
      <c r="J103" s="11">
        <v>2827171.05</v>
      </c>
      <c r="K103" s="11">
        <f t="shared" si="25"/>
        <v>42443838.020000003</v>
      </c>
      <c r="L103" s="11">
        <v>2772908.8</v>
      </c>
      <c r="M103" s="11">
        <v>5436955.21</v>
      </c>
      <c r="N103" s="11">
        <f t="shared" si="26"/>
        <v>34233974.010000005</v>
      </c>
      <c r="O103" s="11">
        <v>21044798.010000002</v>
      </c>
      <c r="P103" s="11">
        <v>13189176</v>
      </c>
      <c r="Q103" s="54">
        <v>39689552.039999999</v>
      </c>
      <c r="R103" s="12">
        <f t="shared" si="19"/>
        <v>383479140.94999999</v>
      </c>
      <c r="S103" s="11">
        <f t="shared" si="27"/>
        <v>253004543.58651912</v>
      </c>
      <c r="T103" s="11">
        <f t="shared" si="28"/>
        <v>253004543.58651912</v>
      </c>
      <c r="U103" s="11">
        <v>169195728.2717351</v>
      </c>
      <c r="V103" s="12">
        <f t="shared" si="29"/>
        <v>83808815.31478402</v>
      </c>
      <c r="W103" s="11">
        <v>25185534.663856</v>
      </c>
      <c r="X103" s="11">
        <v>58623280.650928013</v>
      </c>
      <c r="Y103" s="11"/>
      <c r="Z103" s="12">
        <f t="shared" si="30"/>
        <v>169195728.2717351</v>
      </c>
      <c r="AA103" s="11">
        <v>35107402</v>
      </c>
      <c r="AB103" s="11"/>
      <c r="AC103" s="49">
        <f t="shared" si="24"/>
        <v>671591086.53651905</v>
      </c>
    </row>
    <row r="104" spans="1:29" x14ac:dyDescent="0.3">
      <c r="A104" s="10">
        <f t="shared" si="31"/>
        <v>95</v>
      </c>
      <c r="B104" s="40" t="s">
        <v>109</v>
      </c>
      <c r="C104" s="46">
        <v>1340011</v>
      </c>
      <c r="D104" s="42"/>
      <c r="E104" s="11">
        <f t="shared" si="18"/>
        <v>118636873.71000001</v>
      </c>
      <c r="F104" s="11">
        <v>113270671.2</v>
      </c>
      <c r="G104" s="11">
        <v>18118434.460000001</v>
      </c>
      <c r="H104" s="11">
        <v>14081986.439999999</v>
      </c>
      <c r="I104" s="11">
        <v>4396236.26</v>
      </c>
      <c r="J104" s="11">
        <v>969966.25</v>
      </c>
      <c r="K104" s="11">
        <f t="shared" si="25"/>
        <v>8434661.8200000003</v>
      </c>
      <c r="L104" s="11">
        <v>506556.18</v>
      </c>
      <c r="M104" s="11">
        <v>204832.8</v>
      </c>
      <c r="N104" s="11">
        <f t="shared" si="26"/>
        <v>7723272.8399999999</v>
      </c>
      <c r="O104" s="11">
        <v>6177541.3799999999</v>
      </c>
      <c r="P104" s="11">
        <v>1545731.46</v>
      </c>
      <c r="Q104" s="54">
        <v>6547953.96</v>
      </c>
      <c r="R104" s="12">
        <f t="shared" si="19"/>
        <v>133619489.48999999</v>
      </c>
      <c r="S104" s="11">
        <f t="shared" si="27"/>
        <v>82668438.220248401</v>
      </c>
      <c r="T104" s="11">
        <f t="shared" si="28"/>
        <v>82668438.220248401</v>
      </c>
      <c r="U104" s="11">
        <v>61995722.862408392</v>
      </c>
      <c r="V104" s="12">
        <f t="shared" si="29"/>
        <v>20672715.357840002</v>
      </c>
      <c r="W104" s="11"/>
      <c r="X104" s="11">
        <v>20672715.357840002</v>
      </c>
      <c r="Y104" s="11"/>
      <c r="Z104" s="12">
        <f t="shared" si="30"/>
        <v>61995722.862408392</v>
      </c>
      <c r="AA104" s="11">
        <v>15622718.1</v>
      </c>
      <c r="AB104" s="11"/>
      <c r="AC104" s="49">
        <f t="shared" si="24"/>
        <v>231910645.8102484</v>
      </c>
    </row>
    <row r="105" spans="1:29" ht="37.5" x14ac:dyDescent="0.3">
      <c r="A105" s="10">
        <f t="shared" si="31"/>
        <v>96</v>
      </c>
      <c r="B105" s="43" t="s">
        <v>110</v>
      </c>
      <c r="C105" s="46">
        <v>1340013</v>
      </c>
      <c r="D105" s="42"/>
      <c r="E105" s="11">
        <f t="shared" si="18"/>
        <v>169228110.57999998</v>
      </c>
      <c r="F105" s="11">
        <v>161570680.19999999</v>
      </c>
      <c r="G105" s="11">
        <v>34319468.829999998</v>
      </c>
      <c r="H105" s="11">
        <v>20747346.670000002</v>
      </c>
      <c r="I105" s="11">
        <v>5843560.1399999997</v>
      </c>
      <c r="J105" s="11">
        <v>1813870.24</v>
      </c>
      <c r="K105" s="11">
        <f t="shared" si="25"/>
        <v>21491135.23</v>
      </c>
      <c r="L105" s="11">
        <v>1507053.03</v>
      </c>
      <c r="M105" s="11">
        <v>635230.19999999995</v>
      </c>
      <c r="N105" s="11">
        <f t="shared" si="26"/>
        <v>19348852</v>
      </c>
      <c r="O105" s="11">
        <v>11135565</v>
      </c>
      <c r="P105" s="11">
        <v>8213287</v>
      </c>
      <c r="Q105" s="54">
        <v>33406254</v>
      </c>
      <c r="R105" s="12">
        <f t="shared" si="19"/>
        <v>224125499.80999997</v>
      </c>
      <c r="S105" s="11">
        <f t="shared" si="27"/>
        <v>129492521.08414507</v>
      </c>
      <c r="T105" s="11">
        <f t="shared" si="28"/>
        <v>129492521.08414507</v>
      </c>
      <c r="U105" s="11">
        <v>82730354.616143465</v>
      </c>
      <c r="V105" s="12">
        <f t="shared" si="29"/>
        <v>46762166.468001597</v>
      </c>
      <c r="W105" s="11">
        <v>4574804.4541920004</v>
      </c>
      <c r="X105" s="11">
        <v>42187362.013809599</v>
      </c>
      <c r="Y105" s="11"/>
      <c r="Z105" s="12">
        <f t="shared" si="30"/>
        <v>82730354.616143465</v>
      </c>
      <c r="AA105" s="11">
        <v>27095977.800000001</v>
      </c>
      <c r="AB105" s="11"/>
      <c r="AC105" s="49">
        <f t="shared" si="24"/>
        <v>380713998.69414502</v>
      </c>
    </row>
    <row r="106" spans="1:29" x14ac:dyDescent="0.3">
      <c r="A106" s="10">
        <f t="shared" si="31"/>
        <v>97</v>
      </c>
      <c r="B106" s="43" t="s">
        <v>111</v>
      </c>
      <c r="C106" s="46">
        <v>1340014</v>
      </c>
      <c r="D106" s="42">
        <v>1</v>
      </c>
      <c r="E106" s="11">
        <f t="shared" ref="E106:E120" si="34">F106+I106+J106</f>
        <v>298285556.66999996</v>
      </c>
      <c r="F106" s="11">
        <v>285633853.68000001</v>
      </c>
      <c r="G106" s="11">
        <v>78505839.230000004</v>
      </c>
      <c r="H106" s="11">
        <v>55584438.909999996</v>
      </c>
      <c r="I106" s="11">
        <v>8518643.1500000004</v>
      </c>
      <c r="J106" s="11">
        <v>4133059.84</v>
      </c>
      <c r="K106" s="11">
        <f t="shared" si="25"/>
        <v>41335203.299999997</v>
      </c>
      <c r="L106" s="11">
        <v>2314921.4300000002</v>
      </c>
      <c r="M106" s="11">
        <v>6555887.21</v>
      </c>
      <c r="N106" s="11">
        <f t="shared" si="26"/>
        <v>32464394.66</v>
      </c>
      <c r="O106" s="11">
        <v>4397734.5</v>
      </c>
      <c r="P106" s="11">
        <v>28066660.16</v>
      </c>
      <c r="Q106" s="54">
        <v>12974085.6</v>
      </c>
      <c r="R106" s="12">
        <f t="shared" ref="R106:R119" si="35">E106+K106+Q106</f>
        <v>352594845.56999999</v>
      </c>
      <c r="S106" s="11">
        <f t="shared" si="27"/>
        <v>408309144.31504279</v>
      </c>
      <c r="T106" s="11">
        <f t="shared" si="28"/>
        <v>408309144.31504279</v>
      </c>
      <c r="U106" s="11">
        <v>327399832.06488758</v>
      </c>
      <c r="V106" s="12">
        <f t="shared" si="29"/>
        <v>80909312.250155196</v>
      </c>
      <c r="W106" s="11">
        <v>34882565.469113596</v>
      </c>
      <c r="X106" s="11">
        <v>46026746.7810416</v>
      </c>
      <c r="Y106" s="11"/>
      <c r="Z106" s="12">
        <f t="shared" si="30"/>
        <v>327399832.06488758</v>
      </c>
      <c r="AA106" s="11">
        <v>60784641</v>
      </c>
      <c r="AB106" s="11"/>
      <c r="AC106" s="49">
        <f t="shared" ref="AC106:AC119" si="36">E106+K106+Q106+S106+AA106+AB106</f>
        <v>821688630.88504279</v>
      </c>
    </row>
    <row r="107" spans="1:29" ht="37.5" x14ac:dyDescent="0.3">
      <c r="A107" s="10">
        <f t="shared" si="31"/>
        <v>98</v>
      </c>
      <c r="B107" s="43" t="s">
        <v>112</v>
      </c>
      <c r="C107" s="46">
        <v>1307014</v>
      </c>
      <c r="D107" s="42"/>
      <c r="E107" s="11">
        <f t="shared" si="34"/>
        <v>0</v>
      </c>
      <c r="F107" s="11"/>
      <c r="G107" s="11"/>
      <c r="H107" s="11"/>
      <c r="I107" s="11"/>
      <c r="J107" s="11"/>
      <c r="K107" s="11">
        <f t="shared" si="25"/>
        <v>45231330</v>
      </c>
      <c r="L107" s="11"/>
      <c r="M107" s="11"/>
      <c r="N107" s="11">
        <f t="shared" si="26"/>
        <v>45231330</v>
      </c>
      <c r="O107" s="11">
        <v>45231330</v>
      </c>
      <c r="P107" s="11"/>
      <c r="Q107" s="54"/>
      <c r="R107" s="12">
        <f t="shared" si="35"/>
        <v>45231330</v>
      </c>
      <c r="S107" s="11">
        <f t="shared" si="27"/>
        <v>0</v>
      </c>
      <c r="T107" s="11">
        <f t="shared" si="28"/>
        <v>0</v>
      </c>
      <c r="U107" s="11"/>
      <c r="V107" s="12">
        <f t="shared" si="29"/>
        <v>0</v>
      </c>
      <c r="W107" s="11"/>
      <c r="X107" s="11"/>
      <c r="Y107" s="11"/>
      <c r="Z107" s="12">
        <f t="shared" si="30"/>
        <v>0</v>
      </c>
      <c r="AA107" s="11"/>
      <c r="AB107" s="11"/>
      <c r="AC107" s="49">
        <f t="shared" si="36"/>
        <v>45231330</v>
      </c>
    </row>
    <row r="108" spans="1:29" ht="25.15" customHeight="1" x14ac:dyDescent="0.3">
      <c r="A108" s="10">
        <f t="shared" si="31"/>
        <v>99</v>
      </c>
      <c r="B108" s="40" t="s">
        <v>113</v>
      </c>
      <c r="C108" s="46">
        <v>1340006</v>
      </c>
      <c r="D108" s="42"/>
      <c r="E108" s="11">
        <f t="shared" si="34"/>
        <v>165134437.39000002</v>
      </c>
      <c r="F108" s="11">
        <v>157848498.36000001</v>
      </c>
      <c r="G108" s="11">
        <v>32273650.52</v>
      </c>
      <c r="H108" s="11">
        <v>24176707.23</v>
      </c>
      <c r="I108" s="11">
        <v>5563035.5099999998</v>
      </c>
      <c r="J108" s="11">
        <v>1722903.52</v>
      </c>
      <c r="K108" s="11">
        <f t="shared" si="25"/>
        <v>24299917.430000003</v>
      </c>
      <c r="L108" s="11">
        <v>1579648.98</v>
      </c>
      <c r="M108" s="11">
        <v>3614180.33</v>
      </c>
      <c r="N108" s="11">
        <f t="shared" si="26"/>
        <v>19106088.120000001</v>
      </c>
      <c r="O108" s="11">
        <v>12024676</v>
      </c>
      <c r="P108" s="11">
        <v>7081412.1200000001</v>
      </c>
      <c r="Q108" s="54">
        <v>3197838</v>
      </c>
      <c r="R108" s="12">
        <f t="shared" si="35"/>
        <v>192632192.82000002</v>
      </c>
      <c r="S108" s="11">
        <f t="shared" si="27"/>
        <v>157387528.71414813</v>
      </c>
      <c r="T108" s="11">
        <f t="shared" si="28"/>
        <v>157387528.71414813</v>
      </c>
      <c r="U108" s="11">
        <v>130779429.38056734</v>
      </c>
      <c r="V108" s="12">
        <f t="shared" si="29"/>
        <v>26608099.333580799</v>
      </c>
      <c r="W108" s="11">
        <v>9525023.2895999998</v>
      </c>
      <c r="X108" s="11">
        <v>17083076.0439808</v>
      </c>
      <c r="Y108" s="11"/>
      <c r="Z108" s="12">
        <f t="shared" si="30"/>
        <v>130779429.38056734</v>
      </c>
      <c r="AA108" s="11">
        <v>29612241</v>
      </c>
      <c r="AB108" s="11"/>
      <c r="AC108" s="49">
        <f t="shared" si="36"/>
        <v>379631962.53414816</v>
      </c>
    </row>
    <row r="109" spans="1:29" ht="35.450000000000003" customHeight="1" x14ac:dyDescent="0.3">
      <c r="A109" s="10">
        <f t="shared" si="31"/>
        <v>100</v>
      </c>
      <c r="B109" s="40" t="s">
        <v>114</v>
      </c>
      <c r="C109" s="46">
        <v>6349008</v>
      </c>
      <c r="D109" s="42"/>
      <c r="E109" s="11">
        <f t="shared" si="34"/>
        <v>18551364.879999999</v>
      </c>
      <c r="F109" s="11">
        <v>17588547.719999999</v>
      </c>
      <c r="G109" s="11">
        <v>7827123.5099999998</v>
      </c>
      <c r="H109" s="11">
        <v>878690.8</v>
      </c>
      <c r="I109" s="11">
        <v>524837.80000000005</v>
      </c>
      <c r="J109" s="11">
        <v>437979.36</v>
      </c>
      <c r="K109" s="11">
        <f t="shared" si="25"/>
        <v>6966578.6699999999</v>
      </c>
      <c r="L109" s="11">
        <v>559686.29</v>
      </c>
      <c r="M109" s="11">
        <v>1835125.54</v>
      </c>
      <c r="N109" s="11">
        <f t="shared" si="26"/>
        <v>4571766.84</v>
      </c>
      <c r="O109" s="11">
        <f>2316135.2+1545811.8</f>
        <v>3861947</v>
      </c>
      <c r="P109" s="11">
        <v>709819.84</v>
      </c>
      <c r="Q109" s="54"/>
      <c r="R109" s="12">
        <f t="shared" si="35"/>
        <v>25517943.549999997</v>
      </c>
      <c r="S109" s="11">
        <f t="shared" si="27"/>
        <v>16223284.008959999</v>
      </c>
      <c r="T109" s="11">
        <f t="shared" si="28"/>
        <v>16223284.008959999</v>
      </c>
      <c r="U109" s="11">
        <v>10154360.549759999</v>
      </c>
      <c r="V109" s="12">
        <f t="shared" si="29"/>
        <v>6068923.4592000004</v>
      </c>
      <c r="W109" s="11"/>
      <c r="X109" s="11">
        <v>6068923.4592000004</v>
      </c>
      <c r="Y109" s="11"/>
      <c r="Z109" s="12">
        <f t="shared" si="30"/>
        <v>10154360.549759999</v>
      </c>
      <c r="AA109" s="11"/>
      <c r="AB109" s="11"/>
      <c r="AC109" s="49">
        <f t="shared" si="36"/>
        <v>41741227.558959998</v>
      </c>
    </row>
    <row r="110" spans="1:29" ht="33.950000000000003" customHeight="1" x14ac:dyDescent="0.3">
      <c r="A110" s="10">
        <f t="shared" si="31"/>
        <v>101</v>
      </c>
      <c r="B110" s="40" t="s">
        <v>115</v>
      </c>
      <c r="C110" s="46">
        <v>1340007</v>
      </c>
      <c r="D110" s="42"/>
      <c r="E110" s="11">
        <f t="shared" si="34"/>
        <v>189448512.81</v>
      </c>
      <c r="F110" s="11">
        <v>181284573.59999999</v>
      </c>
      <c r="G110" s="11">
        <v>47259629.520000003</v>
      </c>
      <c r="H110" s="11">
        <v>33554010.760000002</v>
      </c>
      <c r="I110" s="11">
        <v>5625875.3700000001</v>
      </c>
      <c r="J110" s="11">
        <v>2538063.84</v>
      </c>
      <c r="K110" s="11">
        <f t="shared" si="25"/>
        <v>64968125.089999996</v>
      </c>
      <c r="L110" s="11">
        <v>2872969.61</v>
      </c>
      <c r="M110" s="11">
        <v>6408576.3200000003</v>
      </c>
      <c r="N110" s="11">
        <f t="shared" si="26"/>
        <v>55686579.159999996</v>
      </c>
      <c r="O110" s="11">
        <v>30047934.5</v>
      </c>
      <c r="P110" s="11">
        <v>25638644.66</v>
      </c>
      <c r="Q110" s="54">
        <v>1644602.4</v>
      </c>
      <c r="R110" s="12">
        <f t="shared" si="35"/>
        <v>256061240.30000001</v>
      </c>
      <c r="S110" s="11">
        <f t="shared" si="27"/>
        <v>260701742.68409619</v>
      </c>
      <c r="T110" s="11">
        <f t="shared" si="28"/>
        <v>260701742.68409619</v>
      </c>
      <c r="U110" s="11">
        <v>227981478.82697618</v>
      </c>
      <c r="V110" s="12">
        <f t="shared" si="29"/>
        <v>32720263.857119996</v>
      </c>
      <c r="W110" s="11"/>
      <c r="X110" s="11">
        <v>32720263.857119996</v>
      </c>
      <c r="Y110" s="11"/>
      <c r="Z110" s="12">
        <f t="shared" si="30"/>
        <v>227981478.82697618</v>
      </c>
      <c r="AA110" s="11">
        <v>33846619</v>
      </c>
      <c r="AB110" s="11"/>
      <c r="AC110" s="49">
        <f t="shared" si="36"/>
        <v>550609601.98409617</v>
      </c>
    </row>
    <row r="111" spans="1:29" ht="18" customHeight="1" x14ac:dyDescent="0.3">
      <c r="A111" s="10">
        <f t="shared" si="31"/>
        <v>102</v>
      </c>
      <c r="B111" s="40" t="s">
        <v>116</v>
      </c>
      <c r="C111" s="46">
        <v>1304001</v>
      </c>
      <c r="D111" s="42"/>
      <c r="E111" s="11">
        <f t="shared" si="34"/>
        <v>0</v>
      </c>
      <c r="F111" s="11"/>
      <c r="G111" s="11"/>
      <c r="H111" s="11"/>
      <c r="I111" s="11"/>
      <c r="J111" s="11"/>
      <c r="K111" s="11">
        <f t="shared" si="25"/>
        <v>2660570</v>
      </c>
      <c r="L111" s="11"/>
      <c r="M111" s="11"/>
      <c r="N111" s="11">
        <f t="shared" si="26"/>
        <v>2660570</v>
      </c>
      <c r="O111" s="11">
        <v>2660570</v>
      </c>
      <c r="P111" s="11"/>
      <c r="Q111" s="54"/>
      <c r="R111" s="12">
        <f t="shared" si="35"/>
        <v>2660570</v>
      </c>
      <c r="S111" s="11">
        <f t="shared" si="27"/>
        <v>0</v>
      </c>
      <c r="T111" s="11">
        <f t="shared" si="28"/>
        <v>0</v>
      </c>
      <c r="U111" s="11"/>
      <c r="V111" s="12">
        <f t="shared" si="29"/>
        <v>0</v>
      </c>
      <c r="W111" s="11"/>
      <c r="X111" s="11"/>
      <c r="Y111" s="11"/>
      <c r="Z111" s="12">
        <f t="shared" si="30"/>
        <v>0</v>
      </c>
      <c r="AA111" s="11"/>
      <c r="AB111" s="11"/>
      <c r="AC111" s="49">
        <f t="shared" si="36"/>
        <v>2660570</v>
      </c>
    </row>
    <row r="112" spans="1:29" ht="18" customHeight="1" x14ac:dyDescent="0.3">
      <c r="A112" s="10">
        <f t="shared" si="31"/>
        <v>103</v>
      </c>
      <c r="B112" s="40" t="s">
        <v>127</v>
      </c>
      <c r="C112" s="46" t="s">
        <v>128</v>
      </c>
      <c r="D112" s="42"/>
      <c r="E112" s="11">
        <f t="shared" si="34"/>
        <v>0</v>
      </c>
      <c r="F112" s="11"/>
      <c r="G112" s="11"/>
      <c r="H112" s="11"/>
      <c r="I112" s="11"/>
      <c r="J112" s="11"/>
      <c r="K112" s="11">
        <f t="shared" si="25"/>
        <v>259379.68</v>
      </c>
      <c r="L112" s="11"/>
      <c r="M112" s="11"/>
      <c r="N112" s="11">
        <f t="shared" si="26"/>
        <v>259379.68</v>
      </c>
      <c r="O112" s="11">
        <v>259379.68</v>
      </c>
      <c r="P112" s="11"/>
      <c r="Q112" s="54"/>
      <c r="R112" s="12">
        <f t="shared" si="35"/>
        <v>259379.68</v>
      </c>
      <c r="S112" s="11">
        <f t="shared" si="27"/>
        <v>0</v>
      </c>
      <c r="T112" s="11">
        <f t="shared" si="28"/>
        <v>0</v>
      </c>
      <c r="U112" s="11"/>
      <c r="V112" s="12">
        <f t="shared" si="29"/>
        <v>0</v>
      </c>
      <c r="W112" s="11"/>
      <c r="X112" s="11"/>
      <c r="Y112" s="11"/>
      <c r="Z112" s="12">
        <f t="shared" si="30"/>
        <v>0</v>
      </c>
      <c r="AA112" s="11"/>
      <c r="AB112" s="11"/>
      <c r="AC112" s="49">
        <f t="shared" si="36"/>
        <v>259379.68</v>
      </c>
    </row>
    <row r="113" spans="1:98" ht="26.45" customHeight="1" x14ac:dyDescent="0.3">
      <c r="A113" s="10">
        <f t="shared" si="31"/>
        <v>104</v>
      </c>
      <c r="B113" s="40" t="s">
        <v>117</v>
      </c>
      <c r="C113" s="46">
        <v>1343008</v>
      </c>
      <c r="D113" s="42">
        <v>1</v>
      </c>
      <c r="E113" s="11">
        <f t="shared" si="34"/>
        <v>82329814.810000002</v>
      </c>
      <c r="F113" s="11">
        <v>78810963.840000004</v>
      </c>
      <c r="G113" s="11">
        <v>24389878.850000001</v>
      </c>
      <c r="H113" s="11">
        <v>15306092.34</v>
      </c>
      <c r="I113" s="11">
        <v>2227770.0099999998</v>
      </c>
      <c r="J113" s="11">
        <v>1291080.96</v>
      </c>
      <c r="K113" s="11">
        <f t="shared" si="25"/>
        <v>32307565.349999998</v>
      </c>
      <c r="L113" s="11">
        <v>1156137.1299999999</v>
      </c>
      <c r="M113" s="11">
        <v>2104221.2200000002</v>
      </c>
      <c r="N113" s="11">
        <f t="shared" si="26"/>
        <v>29047207</v>
      </c>
      <c r="O113" s="11">
        <v>25450147</v>
      </c>
      <c r="P113" s="11">
        <v>3597060</v>
      </c>
      <c r="Q113" s="54">
        <v>12334518</v>
      </c>
      <c r="R113" s="12">
        <f t="shared" si="35"/>
        <v>126971898.16</v>
      </c>
      <c r="S113" s="11">
        <f t="shared" si="27"/>
        <v>141771496.6552881</v>
      </c>
      <c r="T113" s="11">
        <f t="shared" si="28"/>
        <v>141771496.6552881</v>
      </c>
      <c r="U113" s="11">
        <v>109213335.33920489</v>
      </c>
      <c r="V113" s="12">
        <f t="shared" si="29"/>
        <v>32558161.3160832</v>
      </c>
      <c r="W113" s="11">
        <v>18474869.309388801</v>
      </c>
      <c r="X113" s="11">
        <v>14083292.006694399</v>
      </c>
      <c r="Y113" s="11"/>
      <c r="Z113" s="12">
        <f t="shared" si="30"/>
        <v>109213335.33920489</v>
      </c>
      <c r="AA113" s="11">
        <v>27257318.399999999</v>
      </c>
      <c r="AB113" s="11"/>
      <c r="AC113" s="49">
        <f t="shared" si="36"/>
        <v>296000713.21528804</v>
      </c>
    </row>
    <row r="114" spans="1:98" ht="25.15" customHeight="1" x14ac:dyDescent="0.3">
      <c r="A114" s="10">
        <f t="shared" si="31"/>
        <v>105</v>
      </c>
      <c r="B114" s="43" t="s">
        <v>118</v>
      </c>
      <c r="C114" s="46">
        <v>1340010</v>
      </c>
      <c r="D114" s="42"/>
      <c r="E114" s="11">
        <f t="shared" si="34"/>
        <v>273896316.54000002</v>
      </c>
      <c r="F114" s="11">
        <v>261301732.91999999</v>
      </c>
      <c r="G114" s="11">
        <v>38721794.909999996</v>
      </c>
      <c r="H114" s="11">
        <v>28061180.170000002</v>
      </c>
      <c r="I114" s="11">
        <v>10510968.58</v>
      </c>
      <c r="J114" s="11">
        <v>2083615.04</v>
      </c>
      <c r="K114" s="11">
        <f t="shared" si="25"/>
        <v>15193504.210000001</v>
      </c>
      <c r="L114" s="11">
        <v>863147.71</v>
      </c>
      <c r="M114" s="11">
        <v>1495611.4</v>
      </c>
      <c r="N114" s="11">
        <f t="shared" si="26"/>
        <v>12834745.1</v>
      </c>
      <c r="O114" s="11">
        <v>7403184.5</v>
      </c>
      <c r="P114" s="11">
        <v>5431560.5999999996</v>
      </c>
      <c r="Q114" s="54">
        <v>15349622.4</v>
      </c>
      <c r="R114" s="12">
        <f t="shared" si="35"/>
        <v>304439443.14999998</v>
      </c>
      <c r="S114" s="11">
        <f t="shared" si="27"/>
        <v>239777742.7653951</v>
      </c>
      <c r="T114" s="11">
        <f t="shared" si="28"/>
        <v>239777742.7653951</v>
      </c>
      <c r="U114" s="11">
        <v>216609970.3557055</v>
      </c>
      <c r="V114" s="12">
        <f t="shared" si="29"/>
        <v>23167772.409689605</v>
      </c>
      <c r="W114" s="11">
        <v>12873350.179289602</v>
      </c>
      <c r="X114" s="11">
        <v>10294422.230400002</v>
      </c>
      <c r="Y114" s="11"/>
      <c r="Z114" s="12">
        <f t="shared" si="30"/>
        <v>216609970.3557055</v>
      </c>
      <c r="AA114" s="11">
        <v>27754825.800000001</v>
      </c>
      <c r="AB114" s="11"/>
      <c r="AC114" s="49">
        <f t="shared" si="36"/>
        <v>571972011.71539497</v>
      </c>
    </row>
    <row r="115" spans="1:98" ht="37.5" x14ac:dyDescent="0.3">
      <c r="A115" s="10">
        <f t="shared" si="31"/>
        <v>106</v>
      </c>
      <c r="B115" s="40" t="s">
        <v>119</v>
      </c>
      <c r="C115" s="46">
        <v>1343004</v>
      </c>
      <c r="D115" s="42"/>
      <c r="E115" s="11">
        <f t="shared" si="34"/>
        <v>198234934.12</v>
      </c>
      <c r="F115" s="11">
        <v>189607621.56</v>
      </c>
      <c r="G115" s="11">
        <v>38507792.530000001</v>
      </c>
      <c r="H115" s="11">
        <v>31092326.629999999</v>
      </c>
      <c r="I115" s="11">
        <v>6584024.5599999996</v>
      </c>
      <c r="J115" s="11">
        <v>2043288</v>
      </c>
      <c r="K115" s="11">
        <f t="shared" si="25"/>
        <v>15819955.92</v>
      </c>
      <c r="L115" s="11">
        <v>1277934.6000000001</v>
      </c>
      <c r="M115" s="11">
        <f>320661+514969.2</f>
        <v>835630.2</v>
      </c>
      <c r="N115" s="11">
        <f t="shared" si="26"/>
        <v>13706391.120000001</v>
      </c>
      <c r="O115" s="11">
        <v>6025469</v>
      </c>
      <c r="P115" s="11">
        <v>7680922.1200000001</v>
      </c>
      <c r="Q115" s="54">
        <v>8314378.7999999998</v>
      </c>
      <c r="R115" s="12">
        <f t="shared" si="35"/>
        <v>222369268.84</v>
      </c>
      <c r="S115" s="11">
        <f t="shared" si="27"/>
        <v>183223011.62130955</v>
      </c>
      <c r="T115" s="11">
        <f t="shared" si="28"/>
        <v>183223011.62130955</v>
      </c>
      <c r="U115" s="11">
        <v>167380707.18388715</v>
      </c>
      <c r="V115" s="12">
        <f t="shared" si="29"/>
        <v>15842304.437422398</v>
      </c>
      <c r="W115" s="11">
        <v>4071431.9520000005</v>
      </c>
      <c r="X115" s="11">
        <v>11770872.485422399</v>
      </c>
      <c r="Y115" s="11"/>
      <c r="Z115" s="12">
        <f t="shared" si="30"/>
        <v>167380707.18388715</v>
      </c>
      <c r="AA115" s="11">
        <v>30253498.199999999</v>
      </c>
      <c r="AB115" s="11"/>
      <c r="AC115" s="49">
        <f t="shared" si="36"/>
        <v>435845778.66130954</v>
      </c>
    </row>
    <row r="116" spans="1:98" ht="37.5" x14ac:dyDescent="0.3">
      <c r="A116" s="10">
        <f t="shared" si="31"/>
        <v>107</v>
      </c>
      <c r="B116" s="40" t="s">
        <v>120</v>
      </c>
      <c r="C116" s="46">
        <v>1343171</v>
      </c>
      <c r="D116" s="42"/>
      <c r="E116" s="11">
        <f t="shared" si="34"/>
        <v>150696704.63</v>
      </c>
      <c r="F116" s="11">
        <v>143884191.36000001</v>
      </c>
      <c r="G116" s="11">
        <v>22800923.23</v>
      </c>
      <c r="H116" s="11">
        <v>16761050.98</v>
      </c>
      <c r="I116" s="11">
        <v>5643952.6299999999</v>
      </c>
      <c r="J116" s="11">
        <v>1168560.6399999999</v>
      </c>
      <c r="K116" s="11">
        <f t="shared" si="25"/>
        <v>22438355.780000001</v>
      </c>
      <c r="L116" s="11">
        <v>1076505.28</v>
      </c>
      <c r="M116" s="11">
        <v>696871.5</v>
      </c>
      <c r="N116" s="11">
        <f t="shared" si="26"/>
        <v>20664979</v>
      </c>
      <c r="O116" s="11">
        <v>8075269</v>
      </c>
      <c r="P116" s="11">
        <v>12589710</v>
      </c>
      <c r="Q116" s="54">
        <v>29146009.199999999</v>
      </c>
      <c r="R116" s="12">
        <f t="shared" si="35"/>
        <v>202281069.60999998</v>
      </c>
      <c r="S116" s="11">
        <f t="shared" si="27"/>
        <v>119722316.93291157</v>
      </c>
      <c r="T116" s="11">
        <f t="shared" si="28"/>
        <v>119722316.93291157</v>
      </c>
      <c r="U116" s="11">
        <v>108397007.73148438</v>
      </c>
      <c r="V116" s="12">
        <f t="shared" si="29"/>
        <v>11325309.201427199</v>
      </c>
      <c r="W116" s="11">
        <v>7693568.6939215995</v>
      </c>
      <c r="X116" s="11">
        <v>3631740.5075055994</v>
      </c>
      <c r="Y116" s="11"/>
      <c r="Z116" s="12">
        <f t="shared" si="30"/>
        <v>108397007.73148438</v>
      </c>
      <c r="AA116" s="11">
        <v>17665188</v>
      </c>
      <c r="AB116" s="11"/>
      <c r="AC116" s="49">
        <f t="shared" si="36"/>
        <v>339668574.54291153</v>
      </c>
      <c r="AE116" s="17"/>
    </row>
    <row r="117" spans="1:98" ht="37.5" x14ac:dyDescent="0.3">
      <c r="A117" s="10">
        <f t="shared" si="31"/>
        <v>108</v>
      </c>
      <c r="B117" s="40" t="s">
        <v>121</v>
      </c>
      <c r="C117" s="46">
        <v>1340003</v>
      </c>
      <c r="D117" s="42"/>
      <c r="E117" s="11">
        <f t="shared" si="34"/>
        <v>44207799.780000001</v>
      </c>
      <c r="F117" s="11">
        <v>42087689.640000001</v>
      </c>
      <c r="G117" s="11">
        <v>2864447.94</v>
      </c>
      <c r="H117" s="11">
        <v>2105352.7599999998</v>
      </c>
      <c r="I117" s="11">
        <v>1972962.62</v>
      </c>
      <c r="J117" s="11">
        <v>147147.51999999999</v>
      </c>
      <c r="K117" s="11">
        <f t="shared" si="25"/>
        <v>1690614.25</v>
      </c>
      <c r="L117" s="11">
        <v>149458.95000000001</v>
      </c>
      <c r="M117" s="11"/>
      <c r="N117" s="11">
        <f t="shared" si="26"/>
        <v>1541155.3</v>
      </c>
      <c r="O117" s="11">
        <v>893684.5</v>
      </c>
      <c r="P117" s="11">
        <v>647470.80000000005</v>
      </c>
      <c r="Q117" s="54">
        <v>2284170</v>
      </c>
      <c r="R117" s="12">
        <f t="shared" si="35"/>
        <v>48182584.030000001</v>
      </c>
      <c r="S117" s="11">
        <f t="shared" si="27"/>
        <v>10651629.937162999</v>
      </c>
      <c r="T117" s="11">
        <f t="shared" si="28"/>
        <v>10651629.937162999</v>
      </c>
      <c r="U117" s="11">
        <v>7353479.155979</v>
      </c>
      <c r="V117" s="12">
        <f t="shared" si="29"/>
        <v>3298150.781184</v>
      </c>
      <c r="W117" s="11">
        <v>2342016.1814000001</v>
      </c>
      <c r="X117" s="11">
        <v>956134.59978400008</v>
      </c>
      <c r="Y117" s="11"/>
      <c r="Z117" s="12">
        <f t="shared" si="30"/>
        <v>7353479.155979</v>
      </c>
      <c r="AA117" s="11">
        <v>2320806</v>
      </c>
      <c r="AB117" s="11"/>
      <c r="AC117" s="49">
        <f t="shared" si="36"/>
        <v>61155019.967162997</v>
      </c>
      <c r="AE117" s="17"/>
    </row>
    <row r="118" spans="1:98" ht="19.7" customHeight="1" x14ac:dyDescent="0.3">
      <c r="A118" s="10">
        <f t="shared" si="31"/>
        <v>109</v>
      </c>
      <c r="B118" s="40" t="s">
        <v>122</v>
      </c>
      <c r="C118" s="46">
        <v>1340001</v>
      </c>
      <c r="D118" s="42"/>
      <c r="E118" s="11">
        <f t="shared" si="34"/>
        <v>49111641.629999995</v>
      </c>
      <c r="F118" s="11">
        <v>46769031.960000001</v>
      </c>
      <c r="G118" s="11">
        <v>3601475.45</v>
      </c>
      <c r="H118" s="11">
        <v>2726890.29</v>
      </c>
      <c r="I118" s="11">
        <v>2153511.5099999998</v>
      </c>
      <c r="J118" s="11">
        <v>189098.16</v>
      </c>
      <c r="K118" s="11">
        <f t="shared" si="25"/>
        <v>6743680.96</v>
      </c>
      <c r="L118" s="11">
        <v>149871.46</v>
      </c>
      <c r="M118" s="11"/>
      <c r="N118" s="11">
        <f t="shared" si="26"/>
        <v>6593809.5</v>
      </c>
      <c r="O118" s="11">
        <v>3410709.5</v>
      </c>
      <c r="P118" s="11">
        <v>3183100</v>
      </c>
      <c r="Q118" s="54">
        <v>4851141.96</v>
      </c>
      <c r="R118" s="12">
        <f t="shared" si="35"/>
        <v>60706464.549999997</v>
      </c>
      <c r="S118" s="11">
        <f t="shared" si="27"/>
        <v>53262990.544148296</v>
      </c>
      <c r="T118" s="11">
        <f t="shared" si="28"/>
        <v>53262990.544148296</v>
      </c>
      <c r="U118" s="11">
        <v>35212421.822609097</v>
      </c>
      <c r="V118" s="12">
        <f t="shared" si="29"/>
        <v>18050568.721539196</v>
      </c>
      <c r="W118" s="11">
        <v>17523013.161539197</v>
      </c>
      <c r="X118" s="11">
        <v>527555.56000000006</v>
      </c>
      <c r="Y118" s="11"/>
      <c r="Z118" s="12">
        <f t="shared" si="30"/>
        <v>35212421.822609097</v>
      </c>
      <c r="AA118" s="11">
        <v>3569519.8</v>
      </c>
      <c r="AB118" s="11"/>
      <c r="AC118" s="49">
        <f t="shared" si="36"/>
        <v>117538974.89414829</v>
      </c>
      <c r="AE118" s="17"/>
    </row>
    <row r="119" spans="1:98" ht="19.7" customHeight="1" x14ac:dyDescent="0.3">
      <c r="A119" s="10">
        <f t="shared" si="31"/>
        <v>110</v>
      </c>
      <c r="B119" s="40" t="s">
        <v>123</v>
      </c>
      <c r="C119" s="46">
        <v>1340012</v>
      </c>
      <c r="D119" s="42"/>
      <c r="E119" s="11">
        <f t="shared" si="34"/>
        <v>172770529.75</v>
      </c>
      <c r="F119" s="11">
        <v>164332585.31999999</v>
      </c>
      <c r="G119" s="11">
        <v>11542147.99</v>
      </c>
      <c r="H119" s="11">
        <v>7627181.3600000003</v>
      </c>
      <c r="I119" s="11">
        <v>7727679.3399999999</v>
      </c>
      <c r="J119" s="11">
        <v>710265.09</v>
      </c>
      <c r="K119" s="11">
        <f t="shared" si="25"/>
        <v>15486832.140000001</v>
      </c>
      <c r="L119" s="11">
        <v>1144644.1399999999</v>
      </c>
      <c r="M119" s="11">
        <v>109414</v>
      </c>
      <c r="N119" s="11">
        <f t="shared" si="26"/>
        <v>14232774</v>
      </c>
      <c r="O119" s="11">
        <v>8730144</v>
      </c>
      <c r="P119" s="11">
        <v>5502630</v>
      </c>
      <c r="Q119" s="54">
        <v>11740633.800000001</v>
      </c>
      <c r="R119" s="12">
        <f t="shared" si="35"/>
        <v>199997995.69</v>
      </c>
      <c r="S119" s="11">
        <f t="shared" si="27"/>
        <v>85179561.16825673</v>
      </c>
      <c r="T119" s="11">
        <f t="shared" si="28"/>
        <v>85179561.16825673</v>
      </c>
      <c r="U119" s="11">
        <v>66327416.317021936</v>
      </c>
      <c r="V119" s="12">
        <f t="shared" si="29"/>
        <v>18852144.851234801</v>
      </c>
      <c r="W119" s="11">
        <v>11856740.33180224</v>
      </c>
      <c r="X119" s="11">
        <v>6995404.5194325596</v>
      </c>
      <c r="Y119" s="11"/>
      <c r="Z119" s="12">
        <f t="shared" si="30"/>
        <v>66327416.317021936</v>
      </c>
      <c r="AA119" s="11">
        <v>13677951.199999999</v>
      </c>
      <c r="AB119" s="11"/>
      <c r="AC119" s="49">
        <f t="shared" si="36"/>
        <v>298855508.05825669</v>
      </c>
      <c r="AE119" s="17"/>
    </row>
    <row r="120" spans="1:98" s="16" customFormat="1" ht="22.35" customHeight="1" x14ac:dyDescent="0.3">
      <c r="A120" s="14"/>
      <c r="B120" s="15" t="s">
        <v>182</v>
      </c>
      <c r="C120" s="15"/>
      <c r="D120" s="26">
        <f>SUM(D10:D119)</f>
        <v>16</v>
      </c>
      <c r="E120" s="12">
        <f t="shared" si="34"/>
        <v>5988322881.3299999</v>
      </c>
      <c r="F120" s="12">
        <f>SUM(F10:F119)</f>
        <v>5722841176.4399996</v>
      </c>
      <c r="G120" s="12">
        <f t="shared" ref="G120:U120" si="37">SUM(G10:G119)</f>
        <v>1386781551.5740867</v>
      </c>
      <c r="H120" s="12">
        <f t="shared" si="37"/>
        <v>1110829708.7300003</v>
      </c>
      <c r="I120" s="12">
        <f t="shared" si="37"/>
        <v>179832875.08000004</v>
      </c>
      <c r="J120" s="12">
        <f>SUM(J10:J119)</f>
        <v>85648829.809999987</v>
      </c>
      <c r="K120" s="49">
        <f t="shared" si="37"/>
        <v>4093198574.9329209</v>
      </c>
      <c r="L120" s="12">
        <f>SUM(L10:L119)</f>
        <v>94594991.420000017</v>
      </c>
      <c r="M120" s="12">
        <f t="shared" si="37"/>
        <v>1443742109.6029193</v>
      </c>
      <c r="N120" s="12">
        <f t="shared" si="37"/>
        <v>2554861473.9099998</v>
      </c>
      <c r="O120" s="12">
        <f t="shared" si="37"/>
        <v>1866599490.77</v>
      </c>
      <c r="P120" s="12">
        <f t="shared" si="37"/>
        <v>688261983.13999999</v>
      </c>
      <c r="Q120" s="55">
        <f t="shared" si="37"/>
        <v>256532794.44</v>
      </c>
      <c r="R120" s="49">
        <f t="shared" si="37"/>
        <v>10338054250.702919</v>
      </c>
      <c r="S120" s="12">
        <f t="shared" si="37"/>
        <v>15283568234.297655</v>
      </c>
      <c r="T120" s="12">
        <f t="shared" si="37"/>
        <v>14230495618.384453</v>
      </c>
      <c r="U120" s="12">
        <f t="shared" si="37"/>
        <v>11303948326.023264</v>
      </c>
      <c r="V120" s="12">
        <f>W120+X120</f>
        <v>2926547292.3611932</v>
      </c>
      <c r="W120" s="12">
        <f>SUM(W10:W119)</f>
        <v>997166042.58117354</v>
      </c>
      <c r="X120" s="12">
        <f>SUM(X10:X119)</f>
        <v>1929381249.7800198</v>
      </c>
      <c r="Y120" s="12">
        <f>SUM(Y10:Y119)</f>
        <v>1053072615.9131999</v>
      </c>
      <c r="Z120" s="12">
        <f t="shared" ref="Z120" si="38">U120+Y120</f>
        <v>12357020941.936464</v>
      </c>
      <c r="AA120" s="12">
        <f>SUM(AA10:AA119)</f>
        <v>1671027097</v>
      </c>
      <c r="AB120" s="12">
        <f>SUM(AB10:AB119)</f>
        <v>493696118.48000008</v>
      </c>
      <c r="AC120" s="12">
        <f>SUM(AC10:AC119)</f>
        <v>27786345700.480587</v>
      </c>
      <c r="AD120" s="57"/>
      <c r="AE120" s="31"/>
    </row>
    <row r="121" spans="1:98" s="16" customFormat="1" ht="21.75" customHeight="1" x14ac:dyDescent="0.3">
      <c r="A121" s="70"/>
      <c r="B121" s="64"/>
      <c r="C121" s="64"/>
      <c r="D121" s="65"/>
      <c r="E121" s="66"/>
      <c r="F121" s="66"/>
      <c r="G121" s="66"/>
      <c r="H121" s="66"/>
      <c r="I121" s="66"/>
      <c r="J121" s="66"/>
      <c r="K121" s="67"/>
      <c r="L121" s="66"/>
      <c r="M121" s="66"/>
      <c r="N121" s="66"/>
      <c r="O121" s="66"/>
      <c r="P121" s="66"/>
      <c r="Q121" s="71"/>
      <c r="R121" s="67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57"/>
      <c r="AE121" s="31"/>
    </row>
    <row r="122" spans="1:98" s="16" customFormat="1" ht="22.35" customHeight="1" x14ac:dyDescent="0.3">
      <c r="A122" s="63"/>
      <c r="B122" s="72"/>
      <c r="C122" s="72"/>
      <c r="D122" s="73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7"/>
      <c r="AE122" s="31"/>
    </row>
    <row r="123" spans="1:98" s="50" customFormat="1" ht="36" customHeight="1" x14ac:dyDescent="0.3">
      <c r="B123" s="69" t="s">
        <v>183</v>
      </c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R123" s="53"/>
      <c r="U123" s="7"/>
      <c r="W123" s="7"/>
      <c r="X123" s="7"/>
      <c r="Y123" s="7"/>
      <c r="AC123" s="58"/>
      <c r="BA123" s="51"/>
      <c r="CN123" s="52"/>
      <c r="CT123" s="52"/>
    </row>
    <row r="124" spans="1:98" s="50" customFormat="1" ht="41.45" customHeight="1" x14ac:dyDescent="0.3">
      <c r="B124" s="75" t="s">
        <v>184</v>
      </c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51"/>
      <c r="AC124" s="7"/>
      <c r="AZ124" s="53"/>
      <c r="CT124" s="52"/>
    </row>
    <row r="125" spans="1:98" x14ac:dyDescent="0.3">
      <c r="F125" s="36"/>
      <c r="H125" s="13"/>
      <c r="J125" s="7"/>
      <c r="K125" s="17"/>
      <c r="M125" s="7"/>
      <c r="N125" s="7"/>
      <c r="S125" s="56"/>
      <c r="T125" s="17"/>
      <c r="U125" s="17"/>
      <c r="V125" s="17"/>
      <c r="W125" s="17"/>
      <c r="X125" s="17"/>
      <c r="Y125" s="17"/>
      <c r="Z125" s="31"/>
      <c r="AC125" s="7"/>
      <c r="AD125" s="13"/>
    </row>
    <row r="126" spans="1:98" x14ac:dyDescent="0.3">
      <c r="F126" s="13"/>
      <c r="K126" s="13"/>
      <c r="M126" s="13"/>
      <c r="N126" s="13"/>
      <c r="AC126" s="13"/>
    </row>
    <row r="127" spans="1:98" x14ac:dyDescent="0.3"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</row>
  </sheetData>
  <mergeCells count="11">
    <mergeCell ref="A6:A7"/>
    <mergeCell ref="B6:B7"/>
    <mergeCell ref="C6:C7"/>
    <mergeCell ref="D6:D7"/>
    <mergeCell ref="O6:O7"/>
    <mergeCell ref="B124:L124"/>
    <mergeCell ref="T1:T2"/>
    <mergeCell ref="B4:K4"/>
    <mergeCell ref="P6:P7"/>
    <mergeCell ref="K1:K2"/>
    <mergeCell ref="M1:P3"/>
  </mergeCells>
  <pageMargins left="0.15748031496062992" right="0" top="0.59" bottom="0.24" header="0.44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(2022)</vt:lpstr>
      <vt:lpstr>'план.ст-ть (2022)'!Заголовки_для_печати</vt:lpstr>
      <vt:lpstr>'план.ст-ть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2022-02-17T00:09:50Z</cp:lastPrinted>
  <dcterms:created xsi:type="dcterms:W3CDTF">2022-01-27T01:40:47Z</dcterms:created>
  <dcterms:modified xsi:type="dcterms:W3CDTF">2022-08-16T06:14:35Z</dcterms:modified>
</cp:coreProperties>
</file>