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ДС!$A$10:$ER$376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_xlnm.Print_Area" localSheetId="0">ДС!$A$1:$ER$258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Q81" i="1" l="1"/>
  <c r="EQ82" i="1"/>
  <c r="EQ83" i="1"/>
  <c r="EQ84" i="1"/>
  <c r="EQ85" i="1"/>
  <c r="EQ86" i="1"/>
  <c r="EQ87" i="1"/>
  <c r="EQ88" i="1"/>
  <c r="EQ89" i="1"/>
  <c r="EQ90" i="1"/>
  <c r="EQ91" i="1"/>
  <c r="EQ92" i="1"/>
  <c r="EQ93" i="1"/>
  <c r="EQ94" i="1"/>
  <c r="EQ95" i="1"/>
  <c r="EQ96" i="1"/>
  <c r="EQ97" i="1"/>
  <c r="EQ98" i="1"/>
  <c r="EQ99" i="1"/>
  <c r="EQ100" i="1"/>
  <c r="EQ101" i="1"/>
  <c r="EQ102" i="1"/>
  <c r="EQ103" i="1"/>
  <c r="EQ104" i="1"/>
  <c r="EQ105" i="1"/>
  <c r="EQ106" i="1"/>
  <c r="EQ107" i="1"/>
  <c r="EQ108" i="1"/>
  <c r="EQ109" i="1"/>
  <c r="EQ110" i="1"/>
  <c r="EQ111" i="1"/>
  <c r="EQ112" i="1"/>
  <c r="EQ113" i="1"/>
  <c r="EQ114" i="1"/>
  <c r="EQ115" i="1"/>
  <c r="EQ116" i="1"/>
  <c r="EQ117" i="1"/>
  <c r="EQ118" i="1"/>
  <c r="EQ119" i="1"/>
  <c r="EQ120" i="1"/>
  <c r="EQ121" i="1"/>
  <c r="EQ122" i="1"/>
  <c r="EQ123" i="1"/>
  <c r="EQ124" i="1"/>
  <c r="EQ125" i="1"/>
  <c r="EQ126" i="1"/>
  <c r="EQ127" i="1"/>
  <c r="EQ128" i="1"/>
  <c r="EQ129" i="1"/>
  <c r="EQ130" i="1"/>
  <c r="EQ131" i="1"/>
  <c r="EQ132" i="1"/>
  <c r="EQ133" i="1"/>
  <c r="EQ134" i="1"/>
  <c r="EQ135" i="1"/>
  <c r="EQ136" i="1"/>
  <c r="EQ137" i="1"/>
  <c r="EQ138" i="1"/>
  <c r="EQ139" i="1"/>
  <c r="EQ140" i="1"/>
  <c r="EQ141" i="1"/>
  <c r="EQ142" i="1"/>
  <c r="EQ143" i="1"/>
  <c r="EQ144" i="1"/>
  <c r="EQ145" i="1"/>
  <c r="EQ146" i="1"/>
  <c r="EQ147" i="1"/>
  <c r="EQ148" i="1"/>
  <c r="EQ149" i="1"/>
  <c r="EQ150" i="1"/>
  <c r="EQ151" i="1"/>
  <c r="EQ152" i="1"/>
  <c r="EQ153" i="1"/>
  <c r="EQ154" i="1"/>
  <c r="EQ155" i="1"/>
  <c r="EQ156" i="1"/>
  <c r="EQ157" i="1"/>
  <c r="EQ158" i="1"/>
  <c r="EQ159" i="1"/>
  <c r="EQ257" i="1"/>
  <c r="EL257" i="1"/>
  <c r="AZ257" i="1"/>
  <c r="EQ256" i="1"/>
  <c r="EL256" i="1"/>
  <c r="AZ256" i="1"/>
  <c r="EQ255" i="1"/>
  <c r="EL255" i="1"/>
  <c r="AZ255" i="1"/>
  <c r="EQ254" i="1"/>
  <c r="EL254" i="1"/>
  <c r="AZ254" i="1"/>
  <c r="EQ253" i="1"/>
  <c r="EL253" i="1"/>
  <c r="EJ253" i="1"/>
  <c r="EH253" i="1"/>
  <c r="EF253" i="1"/>
  <c r="ED253" i="1"/>
  <c r="EB253" i="1"/>
  <c r="DZ253" i="1"/>
  <c r="DX253" i="1"/>
  <c r="DV253" i="1"/>
  <c r="DT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B253" i="1"/>
  <c r="Z253" i="1"/>
  <c r="X253" i="1"/>
  <c r="V253" i="1"/>
  <c r="T253" i="1"/>
  <c r="R253" i="1"/>
  <c r="P253" i="1"/>
  <c r="EQ252" i="1"/>
  <c r="EL252" i="1"/>
  <c r="EJ252" i="1"/>
  <c r="EH252" i="1"/>
  <c r="EF252" i="1"/>
  <c r="ED252" i="1"/>
  <c r="EB252" i="1"/>
  <c r="DZ252" i="1"/>
  <c r="DX252" i="1"/>
  <c r="DV252" i="1"/>
  <c r="DT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B252" i="1"/>
  <c r="Z252" i="1"/>
  <c r="X252" i="1"/>
  <c r="V252" i="1"/>
  <c r="T252" i="1"/>
  <c r="R252" i="1"/>
  <c r="P252" i="1"/>
  <c r="EQ251" i="1"/>
  <c r="EL251" i="1"/>
  <c r="EJ251" i="1"/>
  <c r="EH251" i="1"/>
  <c r="EF251" i="1"/>
  <c r="ED251" i="1"/>
  <c r="EB251" i="1"/>
  <c r="DZ251" i="1"/>
  <c r="DX251" i="1"/>
  <c r="DV251" i="1"/>
  <c r="DT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B251" i="1"/>
  <c r="Z251" i="1"/>
  <c r="X251" i="1"/>
  <c r="V251" i="1"/>
  <c r="T251" i="1"/>
  <c r="R251" i="1"/>
  <c r="P251" i="1"/>
  <c r="EQ250" i="1"/>
  <c r="EL250" i="1"/>
  <c r="EJ250" i="1"/>
  <c r="EH250" i="1"/>
  <c r="EF250" i="1"/>
  <c r="ED250" i="1"/>
  <c r="EB250" i="1"/>
  <c r="DZ250" i="1"/>
  <c r="DX250" i="1"/>
  <c r="DV250" i="1"/>
  <c r="DT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B250" i="1"/>
  <c r="Z250" i="1"/>
  <c r="X250" i="1"/>
  <c r="V250" i="1"/>
  <c r="T250" i="1"/>
  <c r="R250" i="1"/>
  <c r="P250" i="1"/>
  <c r="EQ249" i="1"/>
  <c r="EL249" i="1"/>
  <c r="EJ249" i="1"/>
  <c r="EH249" i="1"/>
  <c r="EF249" i="1"/>
  <c r="ED249" i="1"/>
  <c r="EB249" i="1"/>
  <c r="DZ249" i="1"/>
  <c r="DX249" i="1"/>
  <c r="DV249" i="1"/>
  <c r="DT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B249" i="1"/>
  <c r="Z249" i="1"/>
  <c r="X249" i="1"/>
  <c r="V249" i="1"/>
  <c r="T249" i="1"/>
  <c r="R249" i="1"/>
  <c r="P249" i="1"/>
  <c r="EQ248" i="1"/>
  <c r="EL248" i="1"/>
  <c r="EJ248" i="1"/>
  <c r="EH248" i="1"/>
  <c r="EF248" i="1"/>
  <c r="ED248" i="1"/>
  <c r="EB248" i="1"/>
  <c r="DZ248" i="1"/>
  <c r="DX248" i="1"/>
  <c r="DV248" i="1"/>
  <c r="DT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B248" i="1"/>
  <c r="Z248" i="1"/>
  <c r="X248" i="1"/>
  <c r="V248" i="1"/>
  <c r="T248" i="1"/>
  <c r="R248" i="1"/>
  <c r="P248" i="1"/>
  <c r="EQ247" i="1"/>
  <c r="EL247" i="1"/>
  <c r="DR247" i="1"/>
  <c r="DN247" i="1"/>
  <c r="EQ246" i="1"/>
  <c r="EL246" i="1"/>
  <c r="DR246" i="1"/>
  <c r="DN246" i="1"/>
  <c r="EQ245" i="1"/>
  <c r="EL245" i="1"/>
  <c r="EJ245" i="1"/>
  <c r="EH245" i="1"/>
  <c r="EF245" i="1"/>
  <c r="ED245" i="1"/>
  <c r="EB245" i="1"/>
  <c r="DZ245" i="1"/>
  <c r="DX245" i="1"/>
  <c r="DV245" i="1"/>
  <c r="DT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B245" i="1"/>
  <c r="Z245" i="1"/>
  <c r="X245" i="1"/>
  <c r="V245" i="1"/>
  <c r="T245" i="1"/>
  <c r="R245" i="1"/>
  <c r="P245" i="1"/>
  <c r="EQ244" i="1"/>
  <c r="EL244" i="1"/>
  <c r="EJ244" i="1"/>
  <c r="EH244" i="1"/>
  <c r="EF244" i="1"/>
  <c r="ED244" i="1"/>
  <c r="EB244" i="1"/>
  <c r="DZ244" i="1"/>
  <c r="DX244" i="1"/>
  <c r="DV244" i="1"/>
  <c r="DT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B244" i="1"/>
  <c r="Z244" i="1"/>
  <c r="X244" i="1"/>
  <c r="V244" i="1"/>
  <c r="T244" i="1"/>
  <c r="R244" i="1"/>
  <c r="P244" i="1"/>
  <c r="EQ243" i="1"/>
  <c r="EL243" i="1"/>
  <c r="EJ243" i="1"/>
  <c r="EH243" i="1"/>
  <c r="EF243" i="1"/>
  <c r="ED243" i="1"/>
  <c r="EB243" i="1"/>
  <c r="DZ243" i="1"/>
  <c r="DX243" i="1"/>
  <c r="DV243" i="1"/>
  <c r="DT243" i="1"/>
  <c r="DR243" i="1"/>
  <c r="DP243" i="1"/>
  <c r="DN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B243" i="1"/>
  <c r="Z243" i="1"/>
  <c r="X243" i="1"/>
  <c r="V243" i="1"/>
  <c r="T243" i="1"/>
  <c r="R243" i="1"/>
  <c r="P243" i="1"/>
  <c r="EQ242" i="1"/>
  <c r="EL242" i="1"/>
  <c r="EJ242" i="1"/>
  <c r="EH242" i="1"/>
  <c r="EF242" i="1"/>
  <c r="ED242" i="1"/>
  <c r="EB242" i="1"/>
  <c r="DZ242" i="1"/>
  <c r="DX242" i="1"/>
  <c r="DV242" i="1"/>
  <c r="DT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B242" i="1"/>
  <c r="Z242" i="1"/>
  <c r="X242" i="1"/>
  <c r="V242" i="1"/>
  <c r="T242" i="1"/>
  <c r="R242" i="1"/>
  <c r="P242" i="1"/>
  <c r="EN241" i="1"/>
  <c r="EM241" i="1"/>
  <c r="EK241" i="1"/>
  <c r="EI241" i="1"/>
  <c r="EG241" i="1"/>
  <c r="EE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D241" i="1"/>
  <c r="AC241" i="1"/>
  <c r="AA241" i="1"/>
  <c r="Y241" i="1"/>
  <c r="W241" i="1"/>
  <c r="U241" i="1"/>
  <c r="S241" i="1"/>
  <c r="Q241" i="1"/>
  <c r="O241" i="1"/>
  <c r="EQ240" i="1"/>
  <c r="DZ240" i="1"/>
  <c r="DD240" i="1"/>
  <c r="AZ240" i="1"/>
  <c r="AR240" i="1"/>
  <c r="X240" i="1"/>
  <c r="P240" i="1"/>
  <c r="EQ239" i="1"/>
  <c r="DZ239" i="1"/>
  <c r="DD239" i="1"/>
  <c r="AZ239" i="1"/>
  <c r="AR239" i="1"/>
  <c r="X239" i="1"/>
  <c r="P239" i="1"/>
  <c r="EQ238" i="1"/>
  <c r="DZ238" i="1"/>
  <c r="DD238" i="1"/>
  <c r="AZ238" i="1"/>
  <c r="AR238" i="1"/>
  <c r="X238" i="1"/>
  <c r="P238" i="1"/>
  <c r="EQ237" i="1"/>
  <c r="DZ237" i="1"/>
  <c r="DD237" i="1"/>
  <c r="AZ237" i="1"/>
  <c r="AR237" i="1"/>
  <c r="X237" i="1"/>
  <c r="P237" i="1"/>
  <c r="B237" i="1"/>
  <c r="EQ236" i="1"/>
  <c r="EN236" i="1"/>
  <c r="DX236" i="1"/>
  <c r="DN236" i="1"/>
  <c r="DL236" i="1"/>
  <c r="DH236" i="1"/>
  <c r="DD236" i="1"/>
  <c r="CZ236" i="1"/>
  <c r="CT236" i="1"/>
  <c r="CP236" i="1"/>
  <c r="CJ236" i="1"/>
  <c r="CH236" i="1"/>
  <c r="CB236" i="1"/>
  <c r="BJ236" i="1"/>
  <c r="BH236" i="1"/>
  <c r="BF236" i="1"/>
  <c r="AZ236" i="1"/>
  <c r="AP236" i="1"/>
  <c r="AH236" i="1"/>
  <c r="AF236" i="1"/>
  <c r="AB236" i="1"/>
  <c r="T236" i="1"/>
  <c r="R236" i="1"/>
  <c r="P236" i="1"/>
  <c r="EQ235" i="1"/>
  <c r="EL235" i="1"/>
  <c r="EJ235" i="1"/>
  <c r="EH235" i="1"/>
  <c r="EF235" i="1"/>
  <c r="ED235" i="1"/>
  <c r="EB235" i="1"/>
  <c r="DZ235" i="1"/>
  <c r="DX235" i="1"/>
  <c r="DV235" i="1"/>
  <c r="DT235" i="1"/>
  <c r="DR235" i="1"/>
  <c r="DP235" i="1"/>
  <c r="DN235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B235" i="1"/>
  <c r="Z235" i="1"/>
  <c r="X235" i="1"/>
  <c r="V235" i="1"/>
  <c r="T235" i="1"/>
  <c r="R235" i="1"/>
  <c r="P235" i="1"/>
  <c r="EQ234" i="1"/>
  <c r="EL234" i="1"/>
  <c r="EJ234" i="1"/>
  <c r="EH234" i="1"/>
  <c r="EF234" i="1"/>
  <c r="ED234" i="1"/>
  <c r="EB234" i="1"/>
  <c r="DZ234" i="1"/>
  <c r="DX234" i="1"/>
  <c r="DV234" i="1"/>
  <c r="DT234" i="1"/>
  <c r="DR234" i="1"/>
  <c r="DP234" i="1"/>
  <c r="DN234" i="1"/>
  <c r="DL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B234" i="1"/>
  <c r="Z234" i="1"/>
  <c r="X234" i="1"/>
  <c r="V234" i="1"/>
  <c r="T234" i="1"/>
  <c r="R234" i="1"/>
  <c r="P234" i="1"/>
  <c r="EQ233" i="1"/>
  <c r="P233" i="1"/>
  <c r="ER233" i="1" s="1"/>
  <c r="EQ232" i="1"/>
  <c r="EL232" i="1"/>
  <c r="EJ232" i="1"/>
  <c r="EH232" i="1"/>
  <c r="EF232" i="1"/>
  <c r="ED232" i="1"/>
  <c r="EB232" i="1"/>
  <c r="DZ232" i="1"/>
  <c r="DX232" i="1"/>
  <c r="DV232" i="1"/>
  <c r="DT232" i="1"/>
  <c r="DR232" i="1"/>
  <c r="DP232" i="1"/>
  <c r="DN232" i="1"/>
  <c r="DL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B232" i="1"/>
  <c r="Z232" i="1"/>
  <c r="X232" i="1"/>
  <c r="V232" i="1"/>
  <c r="T232" i="1"/>
  <c r="R232" i="1"/>
  <c r="P232" i="1"/>
  <c r="EQ231" i="1"/>
  <c r="EL231" i="1"/>
  <c r="EJ231" i="1"/>
  <c r="EH231" i="1"/>
  <c r="EF231" i="1"/>
  <c r="ED231" i="1"/>
  <c r="EB231" i="1"/>
  <c r="DZ231" i="1"/>
  <c r="DX231" i="1"/>
  <c r="DV231" i="1"/>
  <c r="DV230" i="1" s="1"/>
  <c r="DT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N230" i="1" s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B231" i="1"/>
  <c r="Z231" i="1"/>
  <c r="X231" i="1"/>
  <c r="V231" i="1"/>
  <c r="T231" i="1"/>
  <c r="R231" i="1"/>
  <c r="P231" i="1"/>
  <c r="EN230" i="1"/>
  <c r="EM230" i="1"/>
  <c r="EK230" i="1"/>
  <c r="EI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D230" i="1"/>
  <c r="AC230" i="1"/>
  <c r="AA230" i="1"/>
  <c r="Y230" i="1"/>
  <c r="W230" i="1"/>
  <c r="U230" i="1"/>
  <c r="S230" i="1"/>
  <c r="Q230" i="1"/>
  <c r="O230" i="1"/>
  <c r="EQ229" i="1"/>
  <c r="EL229" i="1"/>
  <c r="EJ229" i="1"/>
  <c r="EH229" i="1"/>
  <c r="EF229" i="1"/>
  <c r="ED229" i="1"/>
  <c r="EB229" i="1"/>
  <c r="DZ229" i="1"/>
  <c r="DX229" i="1"/>
  <c r="DV229" i="1"/>
  <c r="DT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B229" i="1"/>
  <c r="Z229" i="1"/>
  <c r="X229" i="1"/>
  <c r="V229" i="1"/>
  <c r="T229" i="1"/>
  <c r="R229" i="1"/>
  <c r="P229" i="1"/>
  <c r="EQ228" i="1"/>
  <c r="EL228" i="1"/>
  <c r="EJ228" i="1"/>
  <c r="EH228" i="1"/>
  <c r="EF228" i="1"/>
  <c r="ED228" i="1"/>
  <c r="EB228" i="1"/>
  <c r="DZ228" i="1"/>
  <c r="DX228" i="1"/>
  <c r="DV228" i="1"/>
  <c r="DT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B228" i="1"/>
  <c r="Z228" i="1"/>
  <c r="X228" i="1"/>
  <c r="V228" i="1"/>
  <c r="T228" i="1"/>
  <c r="R228" i="1"/>
  <c r="P228" i="1"/>
  <c r="EQ227" i="1"/>
  <c r="EL227" i="1"/>
  <c r="EJ227" i="1"/>
  <c r="EH227" i="1"/>
  <c r="EF227" i="1"/>
  <c r="ED227" i="1"/>
  <c r="EB227" i="1"/>
  <c r="DZ227" i="1"/>
  <c r="DX227" i="1"/>
  <c r="DV227" i="1"/>
  <c r="DT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P227" i="1"/>
  <c r="EL226" i="1"/>
  <c r="EJ226" i="1"/>
  <c r="EH226" i="1"/>
  <c r="EF226" i="1"/>
  <c r="ED226" i="1"/>
  <c r="EB226" i="1"/>
  <c r="DZ226" i="1"/>
  <c r="DX226" i="1"/>
  <c r="DV226" i="1"/>
  <c r="DT226" i="1"/>
  <c r="DQ226" i="1"/>
  <c r="DQ225" i="1" s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K226" i="1"/>
  <c r="EQ226" i="1" s="1"/>
  <c r="AJ226" i="1"/>
  <c r="AH226" i="1"/>
  <c r="AF226" i="1"/>
  <c r="AB226" i="1"/>
  <c r="Z226" i="1"/>
  <c r="X226" i="1"/>
  <c r="V226" i="1"/>
  <c r="T226" i="1"/>
  <c r="R226" i="1"/>
  <c r="P226" i="1"/>
  <c r="EN225" i="1"/>
  <c r="EM225" i="1"/>
  <c r="EK225" i="1"/>
  <c r="EI225" i="1"/>
  <c r="EG225" i="1"/>
  <c r="EE225" i="1"/>
  <c r="EC225" i="1"/>
  <c r="EA225" i="1"/>
  <c r="DY225" i="1"/>
  <c r="DW225" i="1"/>
  <c r="DU225" i="1"/>
  <c r="DS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I225" i="1"/>
  <c r="AG225" i="1"/>
  <c r="AE225" i="1"/>
  <c r="AD225" i="1"/>
  <c r="AC225" i="1"/>
  <c r="AA225" i="1"/>
  <c r="Y225" i="1"/>
  <c r="W225" i="1"/>
  <c r="U225" i="1"/>
  <c r="S225" i="1"/>
  <c r="Q225" i="1"/>
  <c r="O225" i="1"/>
  <c r="EQ224" i="1"/>
  <c r="EL224" i="1"/>
  <c r="EJ224" i="1"/>
  <c r="EH224" i="1"/>
  <c r="EF224" i="1"/>
  <c r="ED224" i="1"/>
  <c r="EB224" i="1"/>
  <c r="DZ224" i="1"/>
  <c r="DX224" i="1"/>
  <c r="DV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P224" i="1"/>
  <c r="EQ223" i="1"/>
  <c r="EL223" i="1"/>
  <c r="EJ223" i="1"/>
  <c r="EH223" i="1"/>
  <c r="EF223" i="1"/>
  <c r="ED223" i="1"/>
  <c r="EB223" i="1"/>
  <c r="DZ223" i="1"/>
  <c r="DX223" i="1"/>
  <c r="DV223" i="1"/>
  <c r="DT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P223" i="1"/>
  <c r="EQ222" i="1"/>
  <c r="EL222" i="1"/>
  <c r="EJ222" i="1"/>
  <c r="EH222" i="1"/>
  <c r="EF222" i="1"/>
  <c r="EF221" i="1" s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J221" i="1" s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P222" i="1"/>
  <c r="EN221" i="1"/>
  <c r="EM221" i="1"/>
  <c r="EK221" i="1"/>
  <c r="EI221" i="1"/>
  <c r="EG221" i="1"/>
  <c r="EE221" i="1"/>
  <c r="EC221" i="1"/>
  <c r="EA221" i="1"/>
  <c r="DY221" i="1"/>
  <c r="DW221" i="1"/>
  <c r="DU221" i="1"/>
  <c r="DS221" i="1"/>
  <c r="DQ221" i="1"/>
  <c r="DO221" i="1"/>
  <c r="DM221" i="1"/>
  <c r="DK221" i="1"/>
  <c r="DI221" i="1"/>
  <c r="DH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D221" i="1"/>
  <c r="AC221" i="1"/>
  <c r="AA221" i="1"/>
  <c r="Y221" i="1"/>
  <c r="W221" i="1"/>
  <c r="U221" i="1"/>
  <c r="S221" i="1"/>
  <c r="Q221" i="1"/>
  <c r="O221" i="1"/>
  <c r="EQ220" i="1"/>
  <c r="EQ219" i="1" s="1"/>
  <c r="EL220" i="1"/>
  <c r="EL219" i="1" s="1"/>
  <c r="EJ220" i="1"/>
  <c r="EH220" i="1"/>
  <c r="EH219" i="1" s="1"/>
  <c r="EF220" i="1"/>
  <c r="EF219" i="1" s="1"/>
  <c r="ED220" i="1"/>
  <c r="ED219" i="1" s="1"/>
  <c r="EB220" i="1"/>
  <c r="DZ220" i="1"/>
  <c r="DZ219" i="1" s="1"/>
  <c r="DX220" i="1"/>
  <c r="DX219" i="1" s="1"/>
  <c r="DV220" i="1"/>
  <c r="DV219" i="1" s="1"/>
  <c r="DT220" i="1"/>
  <c r="DT219" i="1" s="1"/>
  <c r="DR220" i="1"/>
  <c r="DR219" i="1" s="1"/>
  <c r="DP220" i="1"/>
  <c r="DP219" i="1" s="1"/>
  <c r="DN220" i="1"/>
  <c r="DN219" i="1" s="1"/>
  <c r="DL220" i="1"/>
  <c r="DL219" i="1" s="1"/>
  <c r="DJ220" i="1"/>
  <c r="DJ219" i="1" s="1"/>
  <c r="DH220" i="1"/>
  <c r="DH219" i="1" s="1"/>
  <c r="DF220" i="1"/>
  <c r="DF219" i="1" s="1"/>
  <c r="DD220" i="1"/>
  <c r="DD219" i="1" s="1"/>
  <c r="DB220" i="1"/>
  <c r="DB219" i="1" s="1"/>
  <c r="CZ220" i="1"/>
  <c r="CZ219" i="1" s="1"/>
  <c r="CX220" i="1"/>
  <c r="CX219" i="1" s="1"/>
  <c r="CV220" i="1"/>
  <c r="CV219" i="1" s="1"/>
  <c r="CT220" i="1"/>
  <c r="CT219" i="1" s="1"/>
  <c r="CR220" i="1"/>
  <c r="CR219" i="1" s="1"/>
  <c r="CP220" i="1"/>
  <c r="CP219" i="1" s="1"/>
  <c r="CN220" i="1"/>
  <c r="CN219" i="1" s="1"/>
  <c r="CL220" i="1"/>
  <c r="CL219" i="1" s="1"/>
  <c r="CJ220" i="1"/>
  <c r="CJ219" i="1" s="1"/>
  <c r="CH220" i="1"/>
  <c r="CH219" i="1" s="1"/>
  <c r="CF220" i="1"/>
  <c r="CF219" i="1" s="1"/>
  <c r="CD220" i="1"/>
  <c r="CD219" i="1" s="1"/>
  <c r="CB220" i="1"/>
  <c r="CB219" i="1" s="1"/>
  <c r="BZ220" i="1"/>
  <c r="BZ219" i="1" s="1"/>
  <c r="BX220" i="1"/>
  <c r="BX219" i="1" s="1"/>
  <c r="BV220" i="1"/>
  <c r="BV219" i="1" s="1"/>
  <c r="BT220" i="1"/>
  <c r="BT219" i="1" s="1"/>
  <c r="BR220" i="1"/>
  <c r="BR219" i="1" s="1"/>
  <c r="BP220" i="1"/>
  <c r="BN220" i="1"/>
  <c r="BN219" i="1" s="1"/>
  <c r="BL220" i="1"/>
  <c r="BL219" i="1" s="1"/>
  <c r="BJ220" i="1"/>
  <c r="BJ219" i="1" s="1"/>
  <c r="BH220" i="1"/>
  <c r="BH219" i="1" s="1"/>
  <c r="BF220" i="1"/>
  <c r="BF219" i="1" s="1"/>
  <c r="BD220" i="1"/>
  <c r="BD219" i="1" s="1"/>
  <c r="BB220" i="1"/>
  <c r="BB219" i="1" s="1"/>
  <c r="AZ220" i="1"/>
  <c r="AZ219" i="1" s="1"/>
  <c r="AX220" i="1"/>
  <c r="AX219" i="1" s="1"/>
  <c r="AV220" i="1"/>
  <c r="AV219" i="1" s="1"/>
  <c r="AT220" i="1"/>
  <c r="AT219" i="1" s="1"/>
  <c r="AR220" i="1"/>
  <c r="AR219" i="1" s="1"/>
  <c r="AP220" i="1"/>
  <c r="AP219" i="1" s="1"/>
  <c r="AN220" i="1"/>
  <c r="AN219" i="1" s="1"/>
  <c r="AL220" i="1"/>
  <c r="AL219" i="1" s="1"/>
  <c r="AJ220" i="1"/>
  <c r="AJ219" i="1" s="1"/>
  <c r="AH220" i="1"/>
  <c r="AH219" i="1" s="1"/>
  <c r="AF220" i="1"/>
  <c r="AF219" i="1" s="1"/>
  <c r="AB220" i="1"/>
  <c r="AB219" i="1" s="1"/>
  <c r="Z220" i="1"/>
  <c r="Z219" i="1" s="1"/>
  <c r="X220" i="1"/>
  <c r="X219" i="1" s="1"/>
  <c r="V220" i="1"/>
  <c r="V219" i="1" s="1"/>
  <c r="T220" i="1"/>
  <c r="T219" i="1" s="1"/>
  <c r="R220" i="1"/>
  <c r="R219" i="1" s="1"/>
  <c r="P220" i="1"/>
  <c r="P219" i="1" s="1"/>
  <c r="EN219" i="1"/>
  <c r="EM219" i="1"/>
  <c r="EK219" i="1"/>
  <c r="EJ219" i="1"/>
  <c r="EI219" i="1"/>
  <c r="EG219" i="1"/>
  <c r="EE219" i="1"/>
  <c r="EC219" i="1"/>
  <c r="EB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P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D219" i="1"/>
  <c r="AC219" i="1"/>
  <c r="AA219" i="1"/>
  <c r="Y219" i="1"/>
  <c r="W219" i="1"/>
  <c r="U219" i="1"/>
  <c r="S219" i="1"/>
  <c r="Q219" i="1"/>
  <c r="O219" i="1"/>
  <c r="EQ218" i="1"/>
  <c r="EL218" i="1"/>
  <c r="EJ218" i="1"/>
  <c r="EH218" i="1"/>
  <c r="EF218" i="1"/>
  <c r="ED218" i="1"/>
  <c r="EB218" i="1"/>
  <c r="DZ218" i="1"/>
  <c r="DX218" i="1"/>
  <c r="DV218" i="1"/>
  <c r="DT218" i="1"/>
  <c r="DR218" i="1"/>
  <c r="DP218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P218" i="1"/>
  <c r="EQ217" i="1"/>
  <c r="EL217" i="1"/>
  <c r="EJ217" i="1"/>
  <c r="EH217" i="1"/>
  <c r="EF217" i="1"/>
  <c r="ED217" i="1"/>
  <c r="EB217" i="1"/>
  <c r="DZ217" i="1"/>
  <c r="DX217" i="1"/>
  <c r="DV217" i="1"/>
  <c r="DT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P217" i="1"/>
  <c r="EQ216" i="1"/>
  <c r="EL216" i="1"/>
  <c r="EJ216" i="1"/>
  <c r="EH216" i="1"/>
  <c r="EF216" i="1"/>
  <c r="ED216" i="1"/>
  <c r="EB216" i="1"/>
  <c r="DZ216" i="1"/>
  <c r="DX216" i="1"/>
  <c r="DV216" i="1"/>
  <c r="DT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P216" i="1"/>
  <c r="EQ215" i="1"/>
  <c r="EL215" i="1"/>
  <c r="EJ215" i="1"/>
  <c r="EH215" i="1"/>
  <c r="EF215" i="1"/>
  <c r="ED215" i="1"/>
  <c r="EB215" i="1"/>
  <c r="DZ215" i="1"/>
  <c r="DX215" i="1"/>
  <c r="DV215" i="1"/>
  <c r="DT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P215" i="1"/>
  <c r="EQ214" i="1"/>
  <c r="EL214" i="1"/>
  <c r="EJ214" i="1"/>
  <c r="EH214" i="1"/>
  <c r="EF214" i="1"/>
  <c r="ED214" i="1"/>
  <c r="EB214" i="1"/>
  <c r="DZ214" i="1"/>
  <c r="DX214" i="1"/>
  <c r="DV214" i="1"/>
  <c r="DT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P214" i="1"/>
  <c r="EQ213" i="1"/>
  <c r="EL213" i="1"/>
  <c r="EJ213" i="1"/>
  <c r="EH213" i="1"/>
  <c r="EF213" i="1"/>
  <c r="ED213" i="1"/>
  <c r="EB213" i="1"/>
  <c r="DZ213" i="1"/>
  <c r="DX213" i="1"/>
  <c r="DV213" i="1"/>
  <c r="DT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P213" i="1"/>
  <c r="EQ212" i="1"/>
  <c r="EN212" i="1"/>
  <c r="EN210" i="1" s="1"/>
  <c r="EL212" i="1"/>
  <c r="EJ212" i="1"/>
  <c r="EH212" i="1"/>
  <c r="EF212" i="1"/>
  <c r="ED212" i="1"/>
  <c r="EB212" i="1"/>
  <c r="DZ212" i="1"/>
  <c r="DX212" i="1"/>
  <c r="DV212" i="1"/>
  <c r="DT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P212" i="1"/>
  <c r="EQ211" i="1"/>
  <c r="EL211" i="1"/>
  <c r="EJ211" i="1"/>
  <c r="EH211" i="1"/>
  <c r="EF211" i="1"/>
  <c r="ED211" i="1"/>
  <c r="EB211" i="1"/>
  <c r="DZ211" i="1"/>
  <c r="DX211" i="1"/>
  <c r="DV211" i="1"/>
  <c r="DT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B211" i="1"/>
  <c r="Z211" i="1"/>
  <c r="X211" i="1"/>
  <c r="V211" i="1"/>
  <c r="T211" i="1"/>
  <c r="R211" i="1"/>
  <c r="P211" i="1"/>
  <c r="EM210" i="1"/>
  <c r="EK210" i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D210" i="1"/>
  <c r="AC210" i="1"/>
  <c r="AA210" i="1"/>
  <c r="Y210" i="1"/>
  <c r="W210" i="1"/>
  <c r="U210" i="1"/>
  <c r="S210" i="1"/>
  <c r="Q210" i="1"/>
  <c r="O210" i="1"/>
  <c r="EQ209" i="1"/>
  <c r="EL209" i="1"/>
  <c r="EJ209" i="1"/>
  <c r="EH209" i="1"/>
  <c r="EF209" i="1"/>
  <c r="ED209" i="1"/>
  <c r="EB209" i="1"/>
  <c r="DZ209" i="1"/>
  <c r="DX209" i="1"/>
  <c r="DV209" i="1"/>
  <c r="DT209" i="1"/>
  <c r="DR209" i="1"/>
  <c r="DP209" i="1"/>
  <c r="DN209" i="1"/>
  <c r="DL209" i="1"/>
  <c r="DJ209" i="1"/>
  <c r="DH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B209" i="1"/>
  <c r="Z209" i="1"/>
  <c r="X209" i="1"/>
  <c r="V209" i="1"/>
  <c r="T209" i="1"/>
  <c r="R209" i="1"/>
  <c r="P209" i="1"/>
  <c r="EQ208" i="1"/>
  <c r="EL208" i="1"/>
  <c r="EJ208" i="1"/>
  <c r="EH208" i="1"/>
  <c r="EF208" i="1"/>
  <c r="ED208" i="1"/>
  <c r="EB208" i="1"/>
  <c r="DZ208" i="1"/>
  <c r="DX208" i="1"/>
  <c r="DV208" i="1"/>
  <c r="DT208" i="1"/>
  <c r="DR208" i="1"/>
  <c r="DP208" i="1"/>
  <c r="DN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P208" i="1"/>
  <c r="EQ207" i="1"/>
  <c r="EL207" i="1"/>
  <c r="EJ207" i="1"/>
  <c r="EH207" i="1"/>
  <c r="EF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B207" i="1"/>
  <c r="Z207" i="1"/>
  <c r="X207" i="1"/>
  <c r="V207" i="1"/>
  <c r="T207" i="1"/>
  <c r="R207" i="1"/>
  <c r="P207" i="1"/>
  <c r="EQ206" i="1"/>
  <c r="EL206" i="1"/>
  <c r="EJ206" i="1"/>
  <c r="EH206" i="1"/>
  <c r="EF206" i="1"/>
  <c r="ED206" i="1"/>
  <c r="EB206" i="1"/>
  <c r="DZ206" i="1"/>
  <c r="DX206" i="1"/>
  <c r="DV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EQ205" i="1"/>
  <c r="EL205" i="1"/>
  <c r="EJ205" i="1"/>
  <c r="EH205" i="1"/>
  <c r="EF205" i="1"/>
  <c r="ED205" i="1"/>
  <c r="EB205" i="1"/>
  <c r="DZ205" i="1"/>
  <c r="DX205" i="1"/>
  <c r="DV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B205" i="1"/>
  <c r="Z205" i="1"/>
  <c r="X205" i="1"/>
  <c r="V205" i="1"/>
  <c r="T205" i="1"/>
  <c r="R205" i="1"/>
  <c r="P205" i="1"/>
  <c r="EQ204" i="1"/>
  <c r="EL204" i="1"/>
  <c r="EJ204" i="1"/>
  <c r="EH204" i="1"/>
  <c r="EF204" i="1"/>
  <c r="ED204" i="1"/>
  <c r="EB204" i="1"/>
  <c r="DZ204" i="1"/>
  <c r="DX204" i="1"/>
  <c r="DV204" i="1"/>
  <c r="DT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X204" i="1"/>
  <c r="V204" i="1"/>
  <c r="T204" i="1"/>
  <c r="R204" i="1"/>
  <c r="P204" i="1"/>
  <c r="EN203" i="1"/>
  <c r="EM203" i="1"/>
  <c r="EK203" i="1"/>
  <c r="EI203" i="1"/>
  <c r="EG203" i="1"/>
  <c r="EE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D203" i="1"/>
  <c r="AC203" i="1"/>
  <c r="AA203" i="1"/>
  <c r="Y203" i="1"/>
  <c r="W203" i="1"/>
  <c r="U203" i="1"/>
  <c r="S203" i="1"/>
  <c r="Q203" i="1"/>
  <c r="O203" i="1"/>
  <c r="EQ202" i="1"/>
  <c r="EL202" i="1"/>
  <c r="EJ202" i="1"/>
  <c r="EH202" i="1"/>
  <c r="EF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Z202" i="1"/>
  <c r="X202" i="1"/>
  <c r="V202" i="1"/>
  <c r="T202" i="1"/>
  <c r="R202" i="1"/>
  <c r="P202" i="1"/>
  <c r="EQ201" i="1"/>
  <c r="EL201" i="1"/>
  <c r="EJ201" i="1"/>
  <c r="EH201" i="1"/>
  <c r="EF201" i="1"/>
  <c r="ED201" i="1"/>
  <c r="EB201" i="1"/>
  <c r="DZ201" i="1"/>
  <c r="DX201" i="1"/>
  <c r="DV201" i="1"/>
  <c r="DT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V201" i="1"/>
  <c r="T201" i="1"/>
  <c r="R201" i="1"/>
  <c r="P201" i="1"/>
  <c r="EQ200" i="1"/>
  <c r="EL200" i="1"/>
  <c r="EJ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P200" i="1"/>
  <c r="EQ199" i="1"/>
  <c r="EL199" i="1"/>
  <c r="EJ199" i="1"/>
  <c r="EH199" i="1"/>
  <c r="EF199" i="1"/>
  <c r="ED199" i="1"/>
  <c r="EB199" i="1"/>
  <c r="DZ199" i="1"/>
  <c r="DX199" i="1"/>
  <c r="DV199" i="1"/>
  <c r="DT199" i="1"/>
  <c r="DR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P199" i="1"/>
  <c r="EQ198" i="1"/>
  <c r="EL198" i="1"/>
  <c r="EJ198" i="1"/>
  <c r="EH198" i="1"/>
  <c r="EF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P198" i="1"/>
  <c r="EQ197" i="1"/>
  <c r="EL197" i="1"/>
  <c r="EJ197" i="1"/>
  <c r="EH197" i="1"/>
  <c r="EF197" i="1"/>
  <c r="ED197" i="1"/>
  <c r="EB197" i="1"/>
  <c r="DZ197" i="1"/>
  <c r="DX197" i="1"/>
  <c r="DV197" i="1"/>
  <c r="DT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B197" i="1"/>
  <c r="Z197" i="1"/>
  <c r="X197" i="1"/>
  <c r="V197" i="1"/>
  <c r="T197" i="1"/>
  <c r="R197" i="1"/>
  <c r="P197" i="1"/>
  <c r="EN196" i="1"/>
  <c r="EM196" i="1"/>
  <c r="EK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D196" i="1"/>
  <c r="AC196" i="1"/>
  <c r="AA196" i="1"/>
  <c r="Y196" i="1"/>
  <c r="W196" i="1"/>
  <c r="U196" i="1"/>
  <c r="S196" i="1"/>
  <c r="Q196" i="1"/>
  <c r="O196" i="1"/>
  <c r="EQ195" i="1"/>
  <c r="EL195" i="1"/>
  <c r="EJ195" i="1"/>
  <c r="EH195" i="1"/>
  <c r="EF195" i="1"/>
  <c r="ED195" i="1"/>
  <c r="EB195" i="1"/>
  <c r="DZ195" i="1"/>
  <c r="DX195" i="1"/>
  <c r="DV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P195" i="1"/>
  <c r="EQ194" i="1"/>
  <c r="EL194" i="1"/>
  <c r="EJ194" i="1"/>
  <c r="EH194" i="1"/>
  <c r="EF194" i="1"/>
  <c r="ED194" i="1"/>
  <c r="EB194" i="1"/>
  <c r="DZ194" i="1"/>
  <c r="DX194" i="1"/>
  <c r="DV194" i="1"/>
  <c r="DT194" i="1"/>
  <c r="DR194" i="1"/>
  <c r="DP194" i="1"/>
  <c r="DN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P194" i="1"/>
  <c r="EQ193" i="1"/>
  <c r="EL193" i="1"/>
  <c r="EJ193" i="1"/>
  <c r="EH193" i="1"/>
  <c r="EF193" i="1"/>
  <c r="ED193" i="1"/>
  <c r="EB193" i="1"/>
  <c r="DZ193" i="1"/>
  <c r="DX193" i="1"/>
  <c r="DV193" i="1"/>
  <c r="DT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B193" i="1"/>
  <c r="Z193" i="1"/>
  <c r="X193" i="1"/>
  <c r="V193" i="1"/>
  <c r="T193" i="1"/>
  <c r="R193" i="1"/>
  <c r="P193" i="1"/>
  <c r="EQ192" i="1"/>
  <c r="EL192" i="1"/>
  <c r="EJ192" i="1"/>
  <c r="EH192" i="1"/>
  <c r="EF192" i="1"/>
  <c r="ED192" i="1"/>
  <c r="EB192" i="1"/>
  <c r="DZ192" i="1"/>
  <c r="DX192" i="1"/>
  <c r="DV192" i="1"/>
  <c r="DT192" i="1"/>
  <c r="DR192" i="1"/>
  <c r="DP192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B192" i="1"/>
  <c r="Z192" i="1"/>
  <c r="X192" i="1"/>
  <c r="V192" i="1"/>
  <c r="T192" i="1"/>
  <c r="R192" i="1"/>
  <c r="P192" i="1"/>
  <c r="EN191" i="1"/>
  <c r="EM191" i="1"/>
  <c r="EK191" i="1"/>
  <c r="EI191" i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D191" i="1"/>
  <c r="AC191" i="1"/>
  <c r="AA191" i="1"/>
  <c r="Y191" i="1"/>
  <c r="W191" i="1"/>
  <c r="U191" i="1"/>
  <c r="S191" i="1"/>
  <c r="Q191" i="1"/>
  <c r="O191" i="1"/>
  <c r="EQ190" i="1"/>
  <c r="EQ189" i="1" s="1"/>
  <c r="EL190" i="1"/>
  <c r="EL189" i="1" s="1"/>
  <c r="EJ190" i="1"/>
  <c r="EJ189" i="1" s="1"/>
  <c r="EH190" i="1"/>
  <c r="EH189" i="1" s="1"/>
  <c r="EF190" i="1"/>
  <c r="EF189" i="1" s="1"/>
  <c r="ED190" i="1"/>
  <c r="ED189" i="1" s="1"/>
  <c r="EB190" i="1"/>
  <c r="DZ190" i="1"/>
  <c r="DZ189" i="1" s="1"/>
  <c r="DX190" i="1"/>
  <c r="DX189" i="1" s="1"/>
  <c r="DV190" i="1"/>
  <c r="DV189" i="1" s="1"/>
  <c r="DT190" i="1"/>
  <c r="DT189" i="1" s="1"/>
  <c r="DR190" i="1"/>
  <c r="DR189" i="1" s="1"/>
  <c r="DP190" i="1"/>
  <c r="DP189" i="1" s="1"/>
  <c r="DN190" i="1"/>
  <c r="DN189" i="1" s="1"/>
  <c r="DL190" i="1"/>
  <c r="DL189" i="1" s="1"/>
  <c r="DJ190" i="1"/>
  <c r="DJ189" i="1" s="1"/>
  <c r="DH190" i="1"/>
  <c r="DH189" i="1" s="1"/>
  <c r="DF190" i="1"/>
  <c r="DF189" i="1" s="1"/>
  <c r="DD190" i="1"/>
  <c r="DB190" i="1"/>
  <c r="DB189" i="1" s="1"/>
  <c r="CZ190" i="1"/>
  <c r="CZ189" i="1" s="1"/>
  <c r="CX190" i="1"/>
  <c r="CX189" i="1" s="1"/>
  <c r="CV190" i="1"/>
  <c r="CV189" i="1" s="1"/>
  <c r="CT190" i="1"/>
  <c r="CT189" i="1" s="1"/>
  <c r="CR190" i="1"/>
  <c r="CR189" i="1" s="1"/>
  <c r="CP190" i="1"/>
  <c r="CP189" i="1" s="1"/>
  <c r="CN190" i="1"/>
  <c r="CN189" i="1" s="1"/>
  <c r="CL190" i="1"/>
  <c r="CL189" i="1" s="1"/>
  <c r="CJ190" i="1"/>
  <c r="CJ189" i="1" s="1"/>
  <c r="CH190" i="1"/>
  <c r="CH189" i="1" s="1"/>
  <c r="CF190" i="1"/>
  <c r="CF189" i="1" s="1"/>
  <c r="CD190" i="1"/>
  <c r="CD189" i="1" s="1"/>
  <c r="CB190" i="1"/>
  <c r="CB189" i="1" s="1"/>
  <c r="BZ190" i="1"/>
  <c r="BZ189" i="1" s="1"/>
  <c r="BX190" i="1"/>
  <c r="BX189" i="1" s="1"/>
  <c r="BV190" i="1"/>
  <c r="BV189" i="1" s="1"/>
  <c r="BT190" i="1"/>
  <c r="BR190" i="1"/>
  <c r="BP190" i="1"/>
  <c r="BP189" i="1" s="1"/>
  <c r="BN190" i="1"/>
  <c r="BN189" i="1" s="1"/>
  <c r="BL190" i="1"/>
  <c r="BL189" i="1" s="1"/>
  <c r="BJ190" i="1"/>
  <c r="BJ189" i="1" s="1"/>
  <c r="BH190" i="1"/>
  <c r="BF190" i="1"/>
  <c r="BF189" i="1" s="1"/>
  <c r="BD190" i="1"/>
  <c r="BD189" i="1" s="1"/>
  <c r="BB190" i="1"/>
  <c r="BB189" i="1" s="1"/>
  <c r="AZ190" i="1"/>
  <c r="AZ189" i="1" s="1"/>
  <c r="AX190" i="1"/>
  <c r="AX189" i="1" s="1"/>
  <c r="AV190" i="1"/>
  <c r="AV189" i="1" s="1"/>
  <c r="AT190" i="1"/>
  <c r="AT189" i="1" s="1"/>
  <c r="AR190" i="1"/>
  <c r="AR189" i="1" s="1"/>
  <c r="AP190" i="1"/>
  <c r="AP189" i="1" s="1"/>
  <c r="AN190" i="1"/>
  <c r="AN189" i="1" s="1"/>
  <c r="AL190" i="1"/>
  <c r="AL189" i="1" s="1"/>
  <c r="AJ190" i="1"/>
  <c r="AJ189" i="1" s="1"/>
  <c r="AH190" i="1"/>
  <c r="AH189" i="1" s="1"/>
  <c r="AF190" i="1"/>
  <c r="AF189" i="1" s="1"/>
  <c r="AB190" i="1"/>
  <c r="AB189" i="1" s="1"/>
  <c r="Z190" i="1"/>
  <c r="Z189" i="1" s="1"/>
  <c r="X190" i="1"/>
  <c r="X189" i="1" s="1"/>
  <c r="V190" i="1"/>
  <c r="V189" i="1" s="1"/>
  <c r="T190" i="1"/>
  <c r="T189" i="1" s="1"/>
  <c r="R190" i="1"/>
  <c r="R189" i="1" s="1"/>
  <c r="P190" i="1"/>
  <c r="P189" i="1" s="1"/>
  <c r="EN189" i="1"/>
  <c r="EM189" i="1"/>
  <c r="EK189" i="1"/>
  <c r="EI189" i="1"/>
  <c r="EG189" i="1"/>
  <c r="EE189" i="1"/>
  <c r="EC189" i="1"/>
  <c r="EB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D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T189" i="1"/>
  <c r="BS189" i="1"/>
  <c r="BR189" i="1"/>
  <c r="BQ189" i="1"/>
  <c r="BO189" i="1"/>
  <c r="BM189" i="1"/>
  <c r="BK189" i="1"/>
  <c r="BI189" i="1"/>
  <c r="BH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D189" i="1"/>
  <c r="AC189" i="1"/>
  <c r="AA189" i="1"/>
  <c r="Y189" i="1"/>
  <c r="W189" i="1"/>
  <c r="U189" i="1"/>
  <c r="S189" i="1"/>
  <c r="Q189" i="1"/>
  <c r="O189" i="1"/>
  <c r="EQ188" i="1"/>
  <c r="EQ187" i="1" s="1"/>
  <c r="EL188" i="1"/>
  <c r="EL187" i="1" s="1"/>
  <c r="EJ188" i="1"/>
  <c r="EJ187" i="1" s="1"/>
  <c r="EH188" i="1"/>
  <c r="EH187" i="1" s="1"/>
  <c r="EF188" i="1"/>
  <c r="EF187" i="1" s="1"/>
  <c r="ED188" i="1"/>
  <c r="ED187" i="1" s="1"/>
  <c r="EB188" i="1"/>
  <c r="EB187" i="1" s="1"/>
  <c r="DZ188" i="1"/>
  <c r="DZ187" i="1" s="1"/>
  <c r="DX188" i="1"/>
  <c r="DX187" i="1" s="1"/>
  <c r="DV188" i="1"/>
  <c r="DV187" i="1" s="1"/>
  <c r="DT188" i="1"/>
  <c r="DT187" i="1" s="1"/>
  <c r="DR188" i="1"/>
  <c r="DR187" i="1" s="1"/>
  <c r="DP188" i="1"/>
  <c r="DP187" i="1" s="1"/>
  <c r="DN188" i="1"/>
  <c r="DN187" i="1" s="1"/>
  <c r="DL188" i="1"/>
  <c r="DL187" i="1" s="1"/>
  <c r="DJ188" i="1"/>
  <c r="DJ187" i="1" s="1"/>
  <c r="DH188" i="1"/>
  <c r="DH187" i="1" s="1"/>
  <c r="DF188" i="1"/>
  <c r="DD188" i="1"/>
  <c r="DD187" i="1" s="1"/>
  <c r="DB188" i="1"/>
  <c r="DB187" i="1" s="1"/>
  <c r="CZ188" i="1"/>
  <c r="CZ187" i="1" s="1"/>
  <c r="CX188" i="1"/>
  <c r="CX187" i="1" s="1"/>
  <c r="CV188" i="1"/>
  <c r="CV187" i="1" s="1"/>
  <c r="CT188" i="1"/>
  <c r="CT187" i="1" s="1"/>
  <c r="CR188" i="1"/>
  <c r="CR187" i="1" s="1"/>
  <c r="CP188" i="1"/>
  <c r="CP187" i="1" s="1"/>
  <c r="CN188" i="1"/>
  <c r="CN187" i="1" s="1"/>
  <c r="CL188" i="1"/>
  <c r="CL187" i="1" s="1"/>
  <c r="CJ188" i="1"/>
  <c r="CJ187" i="1" s="1"/>
  <c r="CH188" i="1"/>
  <c r="CH187" i="1" s="1"/>
  <c r="CF188" i="1"/>
  <c r="CF187" i="1" s="1"/>
  <c r="CD188" i="1"/>
  <c r="CD187" i="1" s="1"/>
  <c r="CB188" i="1"/>
  <c r="CB187" i="1" s="1"/>
  <c r="BZ188" i="1"/>
  <c r="BZ187" i="1" s="1"/>
  <c r="BX188" i="1"/>
  <c r="BX187" i="1" s="1"/>
  <c r="BV188" i="1"/>
  <c r="BV187" i="1" s="1"/>
  <c r="BT188" i="1"/>
  <c r="BT187" i="1" s="1"/>
  <c r="BR188" i="1"/>
  <c r="BR187" i="1" s="1"/>
  <c r="BP188" i="1"/>
  <c r="BP187" i="1" s="1"/>
  <c r="BN188" i="1"/>
  <c r="BN187" i="1" s="1"/>
  <c r="BL188" i="1"/>
  <c r="BL187" i="1" s="1"/>
  <c r="BJ188" i="1"/>
  <c r="BJ187" i="1" s="1"/>
  <c r="BH188" i="1"/>
  <c r="BH187" i="1" s="1"/>
  <c r="BF188" i="1"/>
  <c r="BF187" i="1" s="1"/>
  <c r="BD188" i="1"/>
  <c r="BD187" i="1" s="1"/>
  <c r="BB188" i="1"/>
  <c r="BB187" i="1" s="1"/>
  <c r="AZ188" i="1"/>
  <c r="AZ187" i="1" s="1"/>
  <c r="AX188" i="1"/>
  <c r="AX187" i="1" s="1"/>
  <c r="AV188" i="1"/>
  <c r="AT188" i="1"/>
  <c r="AT187" i="1" s="1"/>
  <c r="AR188" i="1"/>
  <c r="AR187" i="1" s="1"/>
  <c r="AP188" i="1"/>
  <c r="AP187" i="1" s="1"/>
  <c r="AN188" i="1"/>
  <c r="AN187" i="1" s="1"/>
  <c r="AL188" i="1"/>
  <c r="AJ188" i="1"/>
  <c r="AJ187" i="1" s="1"/>
  <c r="AH188" i="1"/>
  <c r="AH187" i="1" s="1"/>
  <c r="AF188" i="1"/>
  <c r="AF187" i="1" s="1"/>
  <c r="AB188" i="1"/>
  <c r="AB187" i="1" s="1"/>
  <c r="Z188" i="1"/>
  <c r="Z187" i="1" s="1"/>
  <c r="X188" i="1"/>
  <c r="X187" i="1" s="1"/>
  <c r="V188" i="1"/>
  <c r="V187" i="1" s="1"/>
  <c r="T188" i="1"/>
  <c r="T187" i="1" s="1"/>
  <c r="R188" i="1"/>
  <c r="R187" i="1" s="1"/>
  <c r="P188" i="1"/>
  <c r="P187" i="1" s="1"/>
  <c r="EN187" i="1"/>
  <c r="EM187" i="1"/>
  <c r="EK187" i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F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V187" i="1"/>
  <c r="AU187" i="1"/>
  <c r="AS187" i="1"/>
  <c r="AQ187" i="1"/>
  <c r="AO187" i="1"/>
  <c r="AM187" i="1"/>
  <c r="AL187" i="1"/>
  <c r="AK187" i="1"/>
  <c r="AI187" i="1"/>
  <c r="AG187" i="1"/>
  <c r="AE187" i="1"/>
  <c r="AD187" i="1"/>
  <c r="AC187" i="1"/>
  <c r="AA187" i="1"/>
  <c r="Y187" i="1"/>
  <c r="W187" i="1"/>
  <c r="U187" i="1"/>
  <c r="S187" i="1"/>
  <c r="Q187" i="1"/>
  <c r="O187" i="1"/>
  <c r="EQ186" i="1"/>
  <c r="EQ185" i="1" s="1"/>
  <c r="EL186" i="1"/>
  <c r="EL185" i="1" s="1"/>
  <c r="EJ186" i="1"/>
  <c r="EJ185" i="1" s="1"/>
  <c r="EH186" i="1"/>
  <c r="EH185" i="1" s="1"/>
  <c r="EF186" i="1"/>
  <c r="EF185" i="1" s="1"/>
  <c r="ED186" i="1"/>
  <c r="ED185" i="1" s="1"/>
  <c r="EB186" i="1"/>
  <c r="EB185" i="1" s="1"/>
  <c r="DZ186" i="1"/>
  <c r="DZ185" i="1" s="1"/>
  <c r="DX186" i="1"/>
  <c r="DX185" i="1" s="1"/>
  <c r="DV186" i="1"/>
  <c r="DV185" i="1" s="1"/>
  <c r="DT186" i="1"/>
  <c r="DT185" i="1" s="1"/>
  <c r="DR186" i="1"/>
  <c r="DR185" i="1" s="1"/>
  <c r="DP186" i="1"/>
  <c r="DP185" i="1" s="1"/>
  <c r="DN186" i="1"/>
  <c r="DN185" i="1" s="1"/>
  <c r="DL186" i="1"/>
  <c r="DL185" i="1" s="1"/>
  <c r="DJ186" i="1"/>
  <c r="DJ185" i="1" s="1"/>
  <c r="DH186" i="1"/>
  <c r="DH185" i="1" s="1"/>
  <c r="DF186" i="1"/>
  <c r="DF185" i="1" s="1"/>
  <c r="DD186" i="1"/>
  <c r="DD185" i="1" s="1"/>
  <c r="DB186" i="1"/>
  <c r="DB185" i="1" s="1"/>
  <c r="CZ186" i="1"/>
  <c r="CZ185" i="1" s="1"/>
  <c r="CX186" i="1"/>
  <c r="CX185" i="1" s="1"/>
  <c r="CV186" i="1"/>
  <c r="CV185" i="1" s="1"/>
  <c r="CT186" i="1"/>
  <c r="CT185" i="1" s="1"/>
  <c r="CR186" i="1"/>
  <c r="CR185" i="1" s="1"/>
  <c r="CP186" i="1"/>
  <c r="CP185" i="1" s="1"/>
  <c r="CN186" i="1"/>
  <c r="CN185" i="1" s="1"/>
  <c r="CL186" i="1"/>
  <c r="CL185" i="1" s="1"/>
  <c r="CJ186" i="1"/>
  <c r="CJ185" i="1" s="1"/>
  <c r="CH186" i="1"/>
  <c r="CH185" i="1" s="1"/>
  <c r="CF186" i="1"/>
  <c r="CF185" i="1" s="1"/>
  <c r="CD186" i="1"/>
  <c r="CD185" i="1" s="1"/>
  <c r="CB186" i="1"/>
  <c r="CB185" i="1" s="1"/>
  <c r="BZ186" i="1"/>
  <c r="BZ185" i="1" s="1"/>
  <c r="BX186" i="1"/>
  <c r="BX185" i="1" s="1"/>
  <c r="BV186" i="1"/>
  <c r="BV185" i="1" s="1"/>
  <c r="BT186" i="1"/>
  <c r="BT185" i="1" s="1"/>
  <c r="BR186" i="1"/>
  <c r="BR185" i="1" s="1"/>
  <c r="BP186" i="1"/>
  <c r="BP185" i="1" s="1"/>
  <c r="BN186" i="1"/>
  <c r="BN185" i="1" s="1"/>
  <c r="BL186" i="1"/>
  <c r="BL185" i="1" s="1"/>
  <c r="BJ186" i="1"/>
  <c r="BJ185" i="1" s="1"/>
  <c r="BH186" i="1"/>
  <c r="BH185" i="1" s="1"/>
  <c r="BF186" i="1"/>
  <c r="BF185" i="1" s="1"/>
  <c r="BD186" i="1"/>
  <c r="BD185" i="1" s="1"/>
  <c r="BB186" i="1"/>
  <c r="BB185" i="1" s="1"/>
  <c r="AZ186" i="1"/>
  <c r="AZ185" i="1" s="1"/>
  <c r="AX186" i="1"/>
  <c r="AX185" i="1" s="1"/>
  <c r="AV186" i="1"/>
  <c r="AV185" i="1" s="1"/>
  <c r="AT186" i="1"/>
  <c r="AT185" i="1" s="1"/>
  <c r="AR186" i="1"/>
  <c r="AR185" i="1" s="1"/>
  <c r="AP186" i="1"/>
  <c r="AN186" i="1"/>
  <c r="AN185" i="1" s="1"/>
  <c r="AL186" i="1"/>
  <c r="AL185" i="1" s="1"/>
  <c r="AJ186" i="1"/>
  <c r="AJ185" i="1" s="1"/>
  <c r="AH186" i="1"/>
  <c r="AH185" i="1" s="1"/>
  <c r="AF186" i="1"/>
  <c r="AF185" i="1" s="1"/>
  <c r="AB186" i="1"/>
  <c r="AB185" i="1" s="1"/>
  <c r="Z186" i="1"/>
  <c r="Z185" i="1" s="1"/>
  <c r="X186" i="1"/>
  <c r="X185" i="1" s="1"/>
  <c r="V186" i="1"/>
  <c r="V185" i="1" s="1"/>
  <c r="T186" i="1"/>
  <c r="T185" i="1" s="1"/>
  <c r="R186" i="1"/>
  <c r="P186" i="1"/>
  <c r="P185" i="1" s="1"/>
  <c r="EN185" i="1"/>
  <c r="EM185" i="1"/>
  <c r="EK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P185" i="1"/>
  <c r="AO185" i="1"/>
  <c r="AM185" i="1"/>
  <c r="AK185" i="1"/>
  <c r="AI185" i="1"/>
  <c r="AG185" i="1"/>
  <c r="AE185" i="1"/>
  <c r="AD185" i="1"/>
  <c r="AC185" i="1"/>
  <c r="AA185" i="1"/>
  <c r="Y185" i="1"/>
  <c r="W185" i="1"/>
  <c r="U185" i="1"/>
  <c r="S185" i="1"/>
  <c r="R185" i="1"/>
  <c r="Q185" i="1"/>
  <c r="O185" i="1"/>
  <c r="EQ184" i="1"/>
  <c r="EL184" i="1"/>
  <c r="EJ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P184" i="1"/>
  <c r="EL183" i="1"/>
  <c r="EJ183" i="1"/>
  <c r="EH183" i="1"/>
  <c r="EF183" i="1"/>
  <c r="ED183" i="1"/>
  <c r="EB183" i="1"/>
  <c r="DZ183" i="1"/>
  <c r="DX183" i="1"/>
  <c r="DV183" i="1"/>
  <c r="DT183" i="1"/>
  <c r="DR183" i="1"/>
  <c r="DP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Y183" i="1"/>
  <c r="EQ183" i="1" s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P183" i="1"/>
  <c r="EQ182" i="1"/>
  <c r="EL182" i="1"/>
  <c r="EJ182" i="1"/>
  <c r="EH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D181" i="1" s="1"/>
  <c r="AB182" i="1"/>
  <c r="Z182" i="1"/>
  <c r="X182" i="1"/>
  <c r="V182" i="1"/>
  <c r="T182" i="1"/>
  <c r="R182" i="1"/>
  <c r="P182" i="1"/>
  <c r="EN181" i="1"/>
  <c r="EM181" i="1"/>
  <c r="EK181" i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Q180" i="1"/>
  <c r="EQ179" i="1" s="1"/>
  <c r="EL180" i="1"/>
  <c r="EL179" i="1" s="1"/>
  <c r="EJ180" i="1"/>
  <c r="EJ179" i="1" s="1"/>
  <c r="EH180" i="1"/>
  <c r="EH179" i="1" s="1"/>
  <c r="EF180" i="1"/>
  <c r="EF179" i="1" s="1"/>
  <c r="ED180" i="1"/>
  <c r="EB180" i="1"/>
  <c r="DZ180" i="1"/>
  <c r="DZ179" i="1" s="1"/>
  <c r="DX180" i="1"/>
  <c r="DX179" i="1" s="1"/>
  <c r="DV180" i="1"/>
  <c r="DV179" i="1" s="1"/>
  <c r="DT180" i="1"/>
  <c r="DT179" i="1" s="1"/>
  <c r="DR180" i="1"/>
  <c r="DP180" i="1"/>
  <c r="DP179" i="1" s="1"/>
  <c r="DN180" i="1"/>
  <c r="DN179" i="1" s="1"/>
  <c r="DL180" i="1"/>
  <c r="DL179" i="1" s="1"/>
  <c r="DJ180" i="1"/>
  <c r="DJ179" i="1" s="1"/>
  <c r="DH180" i="1"/>
  <c r="DH179" i="1" s="1"/>
  <c r="DF180" i="1"/>
  <c r="DF179" i="1" s="1"/>
  <c r="DD180" i="1"/>
  <c r="DD179" i="1" s="1"/>
  <c r="DB180" i="1"/>
  <c r="DB179" i="1" s="1"/>
  <c r="CZ180" i="1"/>
  <c r="CZ179" i="1" s="1"/>
  <c r="CX180" i="1"/>
  <c r="CX179" i="1" s="1"/>
  <c r="CV180" i="1"/>
  <c r="CV179" i="1" s="1"/>
  <c r="CT180" i="1"/>
  <c r="CT179" i="1" s="1"/>
  <c r="CR180" i="1"/>
  <c r="CR179" i="1" s="1"/>
  <c r="CP180" i="1"/>
  <c r="CP179" i="1" s="1"/>
  <c r="CN180" i="1"/>
  <c r="CN179" i="1" s="1"/>
  <c r="CL180" i="1"/>
  <c r="CL179" i="1" s="1"/>
  <c r="CJ180" i="1"/>
  <c r="CJ179" i="1" s="1"/>
  <c r="CH180" i="1"/>
  <c r="CH179" i="1" s="1"/>
  <c r="CF180" i="1"/>
  <c r="CF179" i="1" s="1"/>
  <c r="CD180" i="1"/>
  <c r="CD179" i="1" s="1"/>
  <c r="CB180" i="1"/>
  <c r="CB179" i="1" s="1"/>
  <c r="BZ180" i="1"/>
  <c r="BZ179" i="1" s="1"/>
  <c r="BX180" i="1"/>
  <c r="BX179" i="1" s="1"/>
  <c r="BV180" i="1"/>
  <c r="BV179" i="1" s="1"/>
  <c r="BT180" i="1"/>
  <c r="BT179" i="1" s="1"/>
  <c r="BR180" i="1"/>
  <c r="BR179" i="1" s="1"/>
  <c r="BP180" i="1"/>
  <c r="BP179" i="1" s="1"/>
  <c r="BN180" i="1"/>
  <c r="BN179" i="1" s="1"/>
  <c r="BL180" i="1"/>
  <c r="BL179" i="1" s="1"/>
  <c r="BJ180" i="1"/>
  <c r="BJ179" i="1" s="1"/>
  <c r="BH180" i="1"/>
  <c r="BF180" i="1"/>
  <c r="BF179" i="1" s="1"/>
  <c r="BD180" i="1"/>
  <c r="BD179" i="1" s="1"/>
  <c r="BB180" i="1"/>
  <c r="BB179" i="1" s="1"/>
  <c r="AZ180" i="1"/>
  <c r="AZ179" i="1" s="1"/>
  <c r="AX180" i="1"/>
  <c r="AX179" i="1" s="1"/>
  <c r="AV180" i="1"/>
  <c r="AV179" i="1" s="1"/>
  <c r="AT180" i="1"/>
  <c r="AT179" i="1" s="1"/>
  <c r="AR180" i="1"/>
  <c r="AR179" i="1" s="1"/>
  <c r="AP180" i="1"/>
  <c r="AP179" i="1" s="1"/>
  <c r="AN180" i="1"/>
  <c r="AN179" i="1" s="1"/>
  <c r="AL180" i="1"/>
  <c r="AL179" i="1" s="1"/>
  <c r="AJ180" i="1"/>
  <c r="AJ179" i="1" s="1"/>
  <c r="AH180" i="1"/>
  <c r="AH179" i="1" s="1"/>
  <c r="AF180" i="1"/>
  <c r="AF179" i="1" s="1"/>
  <c r="AB180" i="1"/>
  <c r="AB179" i="1" s="1"/>
  <c r="Z180" i="1"/>
  <c r="Z179" i="1" s="1"/>
  <c r="X180" i="1"/>
  <c r="X179" i="1" s="1"/>
  <c r="V180" i="1"/>
  <c r="V179" i="1" s="1"/>
  <c r="T180" i="1"/>
  <c r="T179" i="1" s="1"/>
  <c r="R180" i="1"/>
  <c r="R179" i="1" s="1"/>
  <c r="P180" i="1"/>
  <c r="P179" i="1" s="1"/>
  <c r="EN179" i="1"/>
  <c r="EM179" i="1"/>
  <c r="EK179" i="1"/>
  <c r="EI179" i="1"/>
  <c r="EG179" i="1"/>
  <c r="EE179" i="1"/>
  <c r="ED179" i="1"/>
  <c r="EC179" i="1"/>
  <c r="EB179" i="1"/>
  <c r="EA179" i="1"/>
  <c r="DY179" i="1"/>
  <c r="DW179" i="1"/>
  <c r="DU179" i="1"/>
  <c r="DS179" i="1"/>
  <c r="DR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H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A179" i="1"/>
  <c r="Y179" i="1"/>
  <c r="W179" i="1"/>
  <c r="U179" i="1"/>
  <c r="S179" i="1"/>
  <c r="Q179" i="1"/>
  <c r="O179" i="1"/>
  <c r="EQ178" i="1"/>
  <c r="EQ177" i="1" s="1"/>
  <c r="EL178" i="1"/>
  <c r="EL177" i="1" s="1"/>
  <c r="EJ178" i="1"/>
  <c r="EJ177" i="1" s="1"/>
  <c r="EH178" i="1"/>
  <c r="EH177" i="1" s="1"/>
  <c r="EF178" i="1"/>
  <c r="EF177" i="1" s="1"/>
  <c r="ED178" i="1"/>
  <c r="ED177" i="1" s="1"/>
  <c r="EB178" i="1"/>
  <c r="EB177" i="1" s="1"/>
  <c r="DZ178" i="1"/>
  <c r="DX178" i="1"/>
  <c r="DX177" i="1" s="1"/>
  <c r="DV178" i="1"/>
  <c r="DV177" i="1" s="1"/>
  <c r="DT178" i="1"/>
  <c r="DT177" i="1" s="1"/>
  <c r="DR178" i="1"/>
  <c r="DR177" i="1" s="1"/>
  <c r="DP178" i="1"/>
  <c r="DP177" i="1" s="1"/>
  <c r="DN178" i="1"/>
  <c r="DN177" i="1" s="1"/>
  <c r="DL178" i="1"/>
  <c r="DL177" i="1" s="1"/>
  <c r="DJ178" i="1"/>
  <c r="DJ177" i="1" s="1"/>
  <c r="DH178" i="1"/>
  <c r="DH177" i="1" s="1"/>
  <c r="DF178" i="1"/>
  <c r="DF177" i="1" s="1"/>
  <c r="DD178" i="1"/>
  <c r="DD177" i="1" s="1"/>
  <c r="DB178" i="1"/>
  <c r="DB177" i="1" s="1"/>
  <c r="CZ178" i="1"/>
  <c r="CZ177" i="1" s="1"/>
  <c r="CX178" i="1"/>
  <c r="CX177" i="1" s="1"/>
  <c r="CV178" i="1"/>
  <c r="CV177" i="1" s="1"/>
  <c r="CT178" i="1"/>
  <c r="CT177" i="1" s="1"/>
  <c r="CR178" i="1"/>
  <c r="CR177" i="1" s="1"/>
  <c r="CP178" i="1"/>
  <c r="CP177" i="1" s="1"/>
  <c r="CN178" i="1"/>
  <c r="CN177" i="1" s="1"/>
  <c r="CL178" i="1"/>
  <c r="CL177" i="1" s="1"/>
  <c r="CJ178" i="1"/>
  <c r="CJ177" i="1" s="1"/>
  <c r="CH178" i="1"/>
  <c r="CH177" i="1" s="1"/>
  <c r="CF178" i="1"/>
  <c r="CF177" i="1" s="1"/>
  <c r="CD178" i="1"/>
  <c r="CD177" i="1" s="1"/>
  <c r="CB178" i="1"/>
  <c r="CB177" i="1" s="1"/>
  <c r="BZ178" i="1"/>
  <c r="BZ177" i="1" s="1"/>
  <c r="BX178" i="1"/>
  <c r="BX177" i="1" s="1"/>
  <c r="BV178" i="1"/>
  <c r="BV177" i="1" s="1"/>
  <c r="BT178" i="1"/>
  <c r="BT177" i="1" s="1"/>
  <c r="BR178" i="1"/>
  <c r="BR177" i="1" s="1"/>
  <c r="BP178" i="1"/>
  <c r="BP177" i="1" s="1"/>
  <c r="BN178" i="1"/>
  <c r="BN177" i="1" s="1"/>
  <c r="BL178" i="1"/>
  <c r="BL177" i="1" s="1"/>
  <c r="BJ178" i="1"/>
  <c r="BJ177" i="1" s="1"/>
  <c r="BH178" i="1"/>
  <c r="BH177" i="1" s="1"/>
  <c r="BF178" i="1"/>
  <c r="BF177" i="1" s="1"/>
  <c r="BD178" i="1"/>
  <c r="BD177" i="1" s="1"/>
  <c r="BB178" i="1"/>
  <c r="BB177" i="1" s="1"/>
  <c r="AZ178" i="1"/>
  <c r="AZ177" i="1" s="1"/>
  <c r="AX178" i="1"/>
  <c r="AV178" i="1"/>
  <c r="AV177" i="1" s="1"/>
  <c r="AT178" i="1"/>
  <c r="AT177" i="1" s="1"/>
  <c r="AR178" i="1"/>
  <c r="AR177" i="1" s="1"/>
  <c r="AP178" i="1"/>
  <c r="AP177" i="1" s="1"/>
  <c r="AN178" i="1"/>
  <c r="AN177" i="1" s="1"/>
  <c r="AL178" i="1"/>
  <c r="AL177" i="1" s="1"/>
  <c r="AJ178" i="1"/>
  <c r="AJ177" i="1" s="1"/>
  <c r="AH178" i="1"/>
  <c r="AH177" i="1" s="1"/>
  <c r="AF178" i="1"/>
  <c r="AF177" i="1" s="1"/>
  <c r="AB178" i="1"/>
  <c r="Z178" i="1"/>
  <c r="Z177" i="1" s="1"/>
  <c r="X178" i="1"/>
  <c r="X177" i="1" s="1"/>
  <c r="V178" i="1"/>
  <c r="V177" i="1" s="1"/>
  <c r="T178" i="1"/>
  <c r="T177" i="1" s="1"/>
  <c r="R178" i="1"/>
  <c r="R177" i="1" s="1"/>
  <c r="P178" i="1"/>
  <c r="P177" i="1" s="1"/>
  <c r="EN177" i="1"/>
  <c r="EM177" i="1"/>
  <c r="EK177" i="1"/>
  <c r="EI177" i="1"/>
  <c r="EG177" i="1"/>
  <c r="EE177" i="1"/>
  <c r="EC177" i="1"/>
  <c r="EA177" i="1"/>
  <c r="DZ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X177" i="1"/>
  <c r="AW177" i="1"/>
  <c r="AU177" i="1"/>
  <c r="AS177" i="1"/>
  <c r="AQ177" i="1"/>
  <c r="AO177" i="1"/>
  <c r="AM177" i="1"/>
  <c r="AK177" i="1"/>
  <c r="AI177" i="1"/>
  <c r="AG177" i="1"/>
  <c r="AE177" i="1"/>
  <c r="AD177" i="1"/>
  <c r="AC177" i="1"/>
  <c r="AB177" i="1"/>
  <c r="AA177" i="1"/>
  <c r="Y177" i="1"/>
  <c r="W177" i="1"/>
  <c r="U177" i="1"/>
  <c r="S177" i="1"/>
  <c r="Q177" i="1"/>
  <c r="O177" i="1"/>
  <c r="EQ176" i="1"/>
  <c r="EL176" i="1"/>
  <c r="EJ176" i="1"/>
  <c r="EH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B176" i="1"/>
  <c r="Z176" i="1"/>
  <c r="X176" i="1"/>
  <c r="V176" i="1"/>
  <c r="T176" i="1"/>
  <c r="R176" i="1"/>
  <c r="P176" i="1"/>
  <c r="EQ175" i="1"/>
  <c r="EL175" i="1"/>
  <c r="EJ175" i="1"/>
  <c r="EH175" i="1"/>
  <c r="EF175" i="1"/>
  <c r="ED175" i="1"/>
  <c r="EB175" i="1"/>
  <c r="DZ175" i="1"/>
  <c r="DX175" i="1"/>
  <c r="DV175" i="1"/>
  <c r="DT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B175" i="1"/>
  <c r="Z175" i="1"/>
  <c r="Z174" i="1" s="1"/>
  <c r="X175" i="1"/>
  <c r="V175" i="1"/>
  <c r="T175" i="1"/>
  <c r="R175" i="1"/>
  <c r="P175" i="1"/>
  <c r="EN174" i="1"/>
  <c r="EM174" i="1"/>
  <c r="EK174" i="1"/>
  <c r="EI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D174" i="1"/>
  <c r="AC174" i="1"/>
  <c r="AA174" i="1"/>
  <c r="Y174" i="1"/>
  <c r="W174" i="1"/>
  <c r="U174" i="1"/>
  <c r="S174" i="1"/>
  <c r="Q174" i="1"/>
  <c r="O174" i="1"/>
  <c r="EL173" i="1"/>
  <c r="EJ173" i="1"/>
  <c r="EH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Y173" i="1"/>
  <c r="Z173" i="1" s="1"/>
  <c r="X173" i="1"/>
  <c r="V173" i="1"/>
  <c r="T173" i="1"/>
  <c r="R173" i="1"/>
  <c r="P173" i="1"/>
  <c r="EQ172" i="1"/>
  <c r="EL172" i="1"/>
  <c r="EJ172" i="1"/>
  <c r="EH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P172" i="1"/>
  <c r="EQ171" i="1"/>
  <c r="EL171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P171" i="1"/>
  <c r="EQ170" i="1"/>
  <c r="EL170" i="1"/>
  <c r="EJ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P170" i="1"/>
  <c r="EQ169" i="1"/>
  <c r="EL169" i="1"/>
  <c r="EJ169" i="1"/>
  <c r="EH169" i="1"/>
  <c r="EF169" i="1"/>
  <c r="ED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B169" i="1"/>
  <c r="Z169" i="1"/>
  <c r="X169" i="1"/>
  <c r="V169" i="1"/>
  <c r="T169" i="1"/>
  <c r="R169" i="1"/>
  <c r="P169" i="1"/>
  <c r="EQ168" i="1"/>
  <c r="EL168" i="1"/>
  <c r="EJ168" i="1"/>
  <c r="EH168" i="1"/>
  <c r="EF168" i="1"/>
  <c r="ED168" i="1"/>
  <c r="EB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B168" i="1"/>
  <c r="Z168" i="1"/>
  <c r="X168" i="1"/>
  <c r="V168" i="1"/>
  <c r="T168" i="1"/>
  <c r="R168" i="1"/>
  <c r="P168" i="1"/>
  <c r="EN167" i="1"/>
  <c r="EM167" i="1"/>
  <c r="EK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A167" i="1"/>
  <c r="Y167" i="1"/>
  <c r="W167" i="1"/>
  <c r="U167" i="1"/>
  <c r="S167" i="1"/>
  <c r="Q167" i="1"/>
  <c r="O167" i="1"/>
  <c r="EQ166" i="1"/>
  <c r="EL166" i="1"/>
  <c r="EJ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B166" i="1"/>
  <c r="Z166" i="1"/>
  <c r="X166" i="1"/>
  <c r="T166" i="1"/>
  <c r="R166" i="1"/>
  <c r="P166" i="1"/>
  <c r="EQ165" i="1"/>
  <c r="EL165" i="1"/>
  <c r="EJ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P165" i="1"/>
  <c r="EQ164" i="1"/>
  <c r="EL164" i="1"/>
  <c r="EJ164" i="1"/>
  <c r="EH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P164" i="1"/>
  <c r="EL163" i="1"/>
  <c r="EJ163" i="1"/>
  <c r="EH163" i="1"/>
  <c r="EF163" i="1"/>
  <c r="ED163" i="1"/>
  <c r="EB163" i="1"/>
  <c r="DZ163" i="1"/>
  <c r="DX163" i="1"/>
  <c r="DV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A163" i="1"/>
  <c r="BB163" i="1" s="1"/>
  <c r="AZ163" i="1"/>
  <c r="AX163" i="1"/>
  <c r="AV163" i="1"/>
  <c r="AT163" i="1"/>
  <c r="AR163" i="1"/>
  <c r="AP163" i="1"/>
  <c r="AN163" i="1"/>
  <c r="AL163" i="1"/>
  <c r="AJ163" i="1"/>
  <c r="AH163" i="1"/>
  <c r="AF163" i="1"/>
  <c r="AB163" i="1"/>
  <c r="Z163" i="1"/>
  <c r="X163" i="1"/>
  <c r="V163" i="1"/>
  <c r="T163" i="1"/>
  <c r="R163" i="1"/>
  <c r="P163" i="1"/>
  <c r="EL162" i="1"/>
  <c r="EJ162" i="1"/>
  <c r="EH162" i="1"/>
  <c r="EF162" i="1"/>
  <c r="ED162" i="1"/>
  <c r="EB162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A162" i="1"/>
  <c r="BA160" i="1" s="1"/>
  <c r="AZ162" i="1"/>
  <c r="AX162" i="1"/>
  <c r="AV162" i="1"/>
  <c r="AT162" i="1"/>
  <c r="AR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P162" i="1"/>
  <c r="EQ161" i="1"/>
  <c r="EL161" i="1"/>
  <c r="EJ161" i="1"/>
  <c r="EH161" i="1"/>
  <c r="EF161" i="1"/>
  <c r="ED161" i="1"/>
  <c r="EB161" i="1"/>
  <c r="DZ161" i="1"/>
  <c r="DX161" i="1"/>
  <c r="DV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P161" i="1"/>
  <c r="EN160" i="1"/>
  <c r="EM160" i="1"/>
  <c r="EK160" i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AY160" i="1"/>
  <c r="AW160" i="1"/>
  <c r="AU160" i="1"/>
  <c r="AS160" i="1"/>
  <c r="AQ160" i="1"/>
  <c r="AO160" i="1"/>
  <c r="AM160" i="1"/>
  <c r="AK160" i="1"/>
  <c r="AI160" i="1"/>
  <c r="AG160" i="1"/>
  <c r="AE160" i="1"/>
  <c r="AD160" i="1"/>
  <c r="AC160" i="1"/>
  <c r="AA160" i="1"/>
  <c r="Y160" i="1"/>
  <c r="W160" i="1"/>
  <c r="U160" i="1"/>
  <c r="S160" i="1"/>
  <c r="Q160" i="1"/>
  <c r="O160" i="1"/>
  <c r="DN159" i="1"/>
  <c r="AJ159" i="1"/>
  <c r="P159" i="1"/>
  <c r="EN158" i="1"/>
  <c r="EL158" i="1"/>
  <c r="EH158" i="1"/>
  <c r="EF158" i="1"/>
  <c r="ED158" i="1"/>
  <c r="EB158" i="1"/>
  <c r="DP158" i="1"/>
  <c r="DD158" i="1"/>
  <c r="CZ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L158" i="1"/>
  <c r="AJ158" i="1"/>
  <c r="AH158" i="1"/>
  <c r="AF158" i="1"/>
  <c r="AB158" i="1"/>
  <c r="X158" i="1"/>
  <c r="V158" i="1"/>
  <c r="T158" i="1"/>
  <c r="R158" i="1"/>
  <c r="P158" i="1"/>
  <c r="EN157" i="1"/>
  <c r="EL157" i="1"/>
  <c r="EH157" i="1"/>
  <c r="EF157" i="1"/>
  <c r="ED157" i="1"/>
  <c r="EB157" i="1"/>
  <c r="DP157" i="1"/>
  <c r="DD157" i="1"/>
  <c r="CZ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L157" i="1"/>
  <c r="AJ157" i="1"/>
  <c r="AH157" i="1"/>
  <c r="AF157" i="1"/>
  <c r="AB157" i="1"/>
  <c r="X157" i="1"/>
  <c r="V157" i="1"/>
  <c r="T157" i="1"/>
  <c r="R157" i="1"/>
  <c r="P157" i="1"/>
  <c r="EN156" i="1"/>
  <c r="EL156" i="1"/>
  <c r="EH156" i="1"/>
  <c r="EF156" i="1"/>
  <c r="ED156" i="1"/>
  <c r="EB156" i="1"/>
  <c r="DP156" i="1"/>
  <c r="DD156" i="1"/>
  <c r="CZ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L156" i="1"/>
  <c r="AJ156" i="1"/>
  <c r="AH156" i="1"/>
  <c r="AF156" i="1"/>
  <c r="AB156" i="1"/>
  <c r="X156" i="1"/>
  <c r="V156" i="1"/>
  <c r="T156" i="1"/>
  <c r="R156" i="1"/>
  <c r="P156" i="1"/>
  <c r="EN155" i="1"/>
  <c r="EL155" i="1"/>
  <c r="EH155" i="1"/>
  <c r="EF155" i="1"/>
  <c r="ED155" i="1"/>
  <c r="EB155" i="1"/>
  <c r="DP155" i="1"/>
  <c r="DD155" i="1"/>
  <c r="CZ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L155" i="1"/>
  <c r="AJ155" i="1"/>
  <c r="AH155" i="1"/>
  <c r="AF155" i="1"/>
  <c r="AB155" i="1"/>
  <c r="X155" i="1"/>
  <c r="V155" i="1"/>
  <c r="T155" i="1"/>
  <c r="R155" i="1"/>
  <c r="P155" i="1"/>
  <c r="EN154" i="1"/>
  <c r="EL154" i="1"/>
  <c r="EH154" i="1"/>
  <c r="EF154" i="1"/>
  <c r="ED154" i="1"/>
  <c r="EB154" i="1"/>
  <c r="DP154" i="1"/>
  <c r="DD154" i="1"/>
  <c r="CZ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L154" i="1"/>
  <c r="AJ154" i="1"/>
  <c r="AH154" i="1"/>
  <c r="AF154" i="1"/>
  <c r="AB154" i="1"/>
  <c r="X154" i="1"/>
  <c r="V154" i="1"/>
  <c r="T154" i="1"/>
  <c r="R154" i="1"/>
  <c r="P154" i="1"/>
  <c r="EN153" i="1"/>
  <c r="EL153" i="1"/>
  <c r="EH153" i="1"/>
  <c r="EF153" i="1"/>
  <c r="ED153" i="1"/>
  <c r="EB153" i="1"/>
  <c r="DP153" i="1"/>
  <c r="DD153" i="1"/>
  <c r="CZ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L153" i="1"/>
  <c r="AJ153" i="1"/>
  <c r="AH153" i="1"/>
  <c r="AF153" i="1"/>
  <c r="AB153" i="1"/>
  <c r="X153" i="1"/>
  <c r="V153" i="1"/>
  <c r="T153" i="1"/>
  <c r="R153" i="1"/>
  <c r="P153" i="1"/>
  <c r="EN152" i="1"/>
  <c r="EL152" i="1"/>
  <c r="EH152" i="1"/>
  <c r="EF152" i="1"/>
  <c r="ED152" i="1"/>
  <c r="EB152" i="1"/>
  <c r="DP152" i="1"/>
  <c r="DD152" i="1"/>
  <c r="CZ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L152" i="1"/>
  <c r="AJ152" i="1"/>
  <c r="AH152" i="1"/>
  <c r="AF152" i="1"/>
  <c r="AB152" i="1"/>
  <c r="X152" i="1"/>
  <c r="V152" i="1"/>
  <c r="T152" i="1"/>
  <c r="R152" i="1"/>
  <c r="P152" i="1"/>
  <c r="EN151" i="1"/>
  <c r="EL151" i="1"/>
  <c r="EH151" i="1"/>
  <c r="EF151" i="1"/>
  <c r="ED151" i="1"/>
  <c r="EB151" i="1"/>
  <c r="DP151" i="1"/>
  <c r="DD151" i="1"/>
  <c r="CZ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L151" i="1"/>
  <c r="AJ151" i="1"/>
  <c r="AH151" i="1"/>
  <c r="AF151" i="1"/>
  <c r="AB151" i="1"/>
  <c r="X151" i="1"/>
  <c r="V151" i="1"/>
  <c r="T151" i="1"/>
  <c r="R151" i="1"/>
  <c r="P151" i="1"/>
  <c r="EN150" i="1"/>
  <c r="EL150" i="1"/>
  <c r="EH150" i="1"/>
  <c r="EF150" i="1"/>
  <c r="ED150" i="1"/>
  <c r="EB150" i="1"/>
  <c r="DP150" i="1"/>
  <c r="DD150" i="1"/>
  <c r="CZ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L150" i="1"/>
  <c r="AJ150" i="1"/>
  <c r="AH150" i="1"/>
  <c r="AF150" i="1"/>
  <c r="AB150" i="1"/>
  <c r="X150" i="1"/>
  <c r="V150" i="1"/>
  <c r="T150" i="1"/>
  <c r="R150" i="1"/>
  <c r="P150" i="1"/>
  <c r="EN149" i="1"/>
  <c r="EL149" i="1"/>
  <c r="EH149" i="1"/>
  <c r="EF149" i="1"/>
  <c r="ED149" i="1"/>
  <c r="EB149" i="1"/>
  <c r="DP149" i="1"/>
  <c r="DD149" i="1"/>
  <c r="CZ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L149" i="1"/>
  <c r="AJ149" i="1"/>
  <c r="AH149" i="1"/>
  <c r="AF149" i="1"/>
  <c r="AB149" i="1"/>
  <c r="X149" i="1"/>
  <c r="V149" i="1"/>
  <c r="T149" i="1"/>
  <c r="R149" i="1"/>
  <c r="P149" i="1"/>
  <c r="EN148" i="1"/>
  <c r="EL148" i="1"/>
  <c r="EH148" i="1"/>
  <c r="EF148" i="1"/>
  <c r="ED148" i="1"/>
  <c r="EB148" i="1"/>
  <c r="DP148" i="1"/>
  <c r="DD148" i="1"/>
  <c r="CZ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L148" i="1"/>
  <c r="AJ148" i="1"/>
  <c r="AH148" i="1"/>
  <c r="AF148" i="1"/>
  <c r="AB148" i="1"/>
  <c r="X148" i="1"/>
  <c r="V148" i="1"/>
  <c r="T148" i="1"/>
  <c r="R148" i="1"/>
  <c r="P148" i="1"/>
  <c r="EN147" i="1"/>
  <c r="EL147" i="1"/>
  <c r="EH147" i="1"/>
  <c r="EF147" i="1"/>
  <c r="ED147" i="1"/>
  <c r="EB147" i="1"/>
  <c r="DP147" i="1"/>
  <c r="DD147" i="1"/>
  <c r="CZ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L147" i="1"/>
  <c r="AJ147" i="1"/>
  <c r="AH147" i="1"/>
  <c r="AF147" i="1"/>
  <c r="AB147" i="1"/>
  <c r="X147" i="1"/>
  <c r="V147" i="1"/>
  <c r="T147" i="1"/>
  <c r="R147" i="1"/>
  <c r="P147" i="1"/>
  <c r="CN146" i="1"/>
  <c r="P146" i="1"/>
  <c r="CN145" i="1"/>
  <c r="P145" i="1"/>
  <c r="CZ144" i="1"/>
  <c r="CN144" i="1"/>
  <c r="P144" i="1"/>
  <c r="CZ143" i="1"/>
  <c r="CN143" i="1"/>
  <c r="P143" i="1"/>
  <c r="CZ142" i="1"/>
  <c r="CN142" i="1"/>
  <c r="CL142" i="1"/>
  <c r="CF142" i="1"/>
  <c r="CZ141" i="1"/>
  <c r="CN141" i="1"/>
  <c r="CL141" i="1"/>
  <c r="CF141" i="1"/>
  <c r="CZ140" i="1"/>
  <c r="CN140" i="1"/>
  <c r="CL140" i="1"/>
  <c r="CF140" i="1"/>
  <c r="CZ139" i="1"/>
  <c r="CN139" i="1"/>
  <c r="CL139" i="1"/>
  <c r="CF139" i="1"/>
  <c r="CZ138" i="1"/>
  <c r="CN138" i="1"/>
  <c r="CL138" i="1"/>
  <c r="CF138" i="1"/>
  <c r="CZ137" i="1"/>
  <c r="CN137" i="1"/>
  <c r="CL137" i="1"/>
  <c r="CF137" i="1"/>
  <c r="CZ136" i="1"/>
  <c r="CN136" i="1"/>
  <c r="CL136" i="1"/>
  <c r="CF136" i="1"/>
  <c r="CZ135" i="1"/>
  <c r="CN135" i="1"/>
  <c r="CL135" i="1"/>
  <c r="CF135" i="1"/>
  <c r="CZ134" i="1"/>
  <c r="CN134" i="1"/>
  <c r="CL134" i="1"/>
  <c r="CF134" i="1"/>
  <c r="EL133" i="1"/>
  <c r="EJ133" i="1"/>
  <c r="EH133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P133" i="1"/>
  <c r="EL132" i="1"/>
  <c r="EJ132" i="1"/>
  <c r="EH132" i="1"/>
  <c r="EF132" i="1"/>
  <c r="ED132" i="1"/>
  <c r="EB132" i="1"/>
  <c r="DZ132" i="1"/>
  <c r="DX132" i="1"/>
  <c r="DV132" i="1"/>
  <c r="DT132" i="1"/>
  <c r="DR132" i="1"/>
  <c r="DP132" i="1"/>
  <c r="DN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P132" i="1"/>
  <c r="EL131" i="1"/>
  <c r="EJ131" i="1"/>
  <c r="EH131" i="1"/>
  <c r="EF131" i="1"/>
  <c r="ED131" i="1"/>
  <c r="EB131" i="1"/>
  <c r="DZ131" i="1"/>
  <c r="DX131" i="1"/>
  <c r="DV131" i="1"/>
  <c r="DT131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B131" i="1"/>
  <c r="Z131" i="1"/>
  <c r="X131" i="1"/>
  <c r="V131" i="1"/>
  <c r="T131" i="1"/>
  <c r="R131" i="1"/>
  <c r="P131" i="1"/>
  <c r="T130" i="1"/>
  <c r="ER130" i="1" s="1"/>
  <c r="T129" i="1"/>
  <c r="ER129" i="1" s="1"/>
  <c r="EN128" i="1"/>
  <c r="T128" i="1"/>
  <c r="T127" i="1"/>
  <c r="ER127" i="1" s="1"/>
  <c r="T126" i="1"/>
  <c r="ER126" i="1" s="1"/>
  <c r="T125" i="1"/>
  <c r="ER125" i="1" s="1"/>
  <c r="EN124" i="1"/>
  <c r="T124" i="1"/>
  <c r="T123" i="1"/>
  <c r="ER123" i="1" s="1"/>
  <c r="T122" i="1"/>
  <c r="ER122" i="1" s="1"/>
  <c r="T121" i="1"/>
  <c r="ER121" i="1" s="1"/>
  <c r="EN120" i="1"/>
  <c r="T120" i="1"/>
  <c r="T119" i="1"/>
  <c r="ER119" i="1" s="1"/>
  <c r="T118" i="1"/>
  <c r="ER118" i="1" s="1"/>
  <c r="T117" i="1"/>
  <c r="ER117" i="1" s="1"/>
  <c r="EN116" i="1"/>
  <c r="T116" i="1"/>
  <c r="T115" i="1"/>
  <c r="ER115" i="1" s="1"/>
  <c r="T114" i="1"/>
  <c r="ER114" i="1" s="1"/>
  <c r="T113" i="1"/>
  <c r="ER113" i="1" s="1"/>
  <c r="EN112" i="1"/>
  <c r="EL112" i="1"/>
  <c r="EH112" i="1"/>
  <c r="EF112" i="1"/>
  <c r="ED112" i="1"/>
  <c r="EB112" i="1"/>
  <c r="DP112" i="1"/>
  <c r="DD112" i="1"/>
  <c r="CZ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L112" i="1"/>
  <c r="AJ112" i="1"/>
  <c r="AH112" i="1"/>
  <c r="AF112" i="1"/>
  <c r="AB112" i="1"/>
  <c r="X112" i="1"/>
  <c r="V112" i="1"/>
  <c r="T112" i="1"/>
  <c r="R112" i="1"/>
  <c r="P112" i="1"/>
  <c r="EN111" i="1"/>
  <c r="EL111" i="1"/>
  <c r="EH111" i="1"/>
  <c r="EF111" i="1"/>
  <c r="ED111" i="1"/>
  <c r="EB111" i="1"/>
  <c r="DP111" i="1"/>
  <c r="DD111" i="1"/>
  <c r="CZ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L111" i="1"/>
  <c r="AJ111" i="1"/>
  <c r="AH111" i="1"/>
  <c r="AF111" i="1"/>
  <c r="AB111" i="1"/>
  <c r="X111" i="1"/>
  <c r="V111" i="1"/>
  <c r="T111" i="1"/>
  <c r="R111" i="1"/>
  <c r="P111" i="1"/>
  <c r="EN110" i="1"/>
  <c r="EL110" i="1"/>
  <c r="EH110" i="1"/>
  <c r="EF110" i="1"/>
  <c r="ED110" i="1"/>
  <c r="EB110" i="1"/>
  <c r="DP110" i="1"/>
  <c r="DD110" i="1"/>
  <c r="CZ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L110" i="1"/>
  <c r="AJ110" i="1"/>
  <c r="AH110" i="1"/>
  <c r="AF110" i="1"/>
  <c r="AB110" i="1"/>
  <c r="X110" i="1"/>
  <c r="V110" i="1"/>
  <c r="T110" i="1"/>
  <c r="R110" i="1"/>
  <c r="P110" i="1"/>
  <c r="T109" i="1"/>
  <c r="ER109" i="1" s="1"/>
  <c r="T108" i="1"/>
  <c r="ER108" i="1" s="1"/>
  <c r="T107" i="1"/>
  <c r="ER107" i="1" s="1"/>
  <c r="EN106" i="1"/>
  <c r="EL106" i="1"/>
  <c r="EJ106" i="1"/>
  <c r="EH106" i="1"/>
  <c r="EF106" i="1"/>
  <c r="ED106" i="1"/>
  <c r="EB106" i="1"/>
  <c r="DP106" i="1"/>
  <c r="DD106" i="1"/>
  <c r="CZ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P106" i="1"/>
  <c r="T105" i="1"/>
  <c r="ER105" i="1" s="1"/>
  <c r="T104" i="1"/>
  <c r="ER104" i="1" s="1"/>
  <c r="T103" i="1"/>
  <c r="ER103" i="1" s="1"/>
  <c r="EN102" i="1"/>
  <c r="EL102" i="1"/>
  <c r="EJ102" i="1"/>
  <c r="EH102" i="1"/>
  <c r="EF102" i="1"/>
  <c r="ED102" i="1"/>
  <c r="EB102" i="1"/>
  <c r="DP102" i="1"/>
  <c r="DD102" i="1"/>
  <c r="CZ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P102" i="1"/>
  <c r="T101" i="1"/>
  <c r="ER101" i="1" s="1"/>
  <c r="T100" i="1"/>
  <c r="ER100" i="1" s="1"/>
  <c r="T99" i="1"/>
  <c r="ER99" i="1" s="1"/>
  <c r="EN98" i="1"/>
  <c r="EL98" i="1"/>
  <c r="EJ98" i="1"/>
  <c r="EH98" i="1"/>
  <c r="EF98" i="1"/>
  <c r="ED98" i="1"/>
  <c r="EB98" i="1"/>
  <c r="DP98" i="1"/>
  <c r="DD98" i="1"/>
  <c r="CZ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T98" i="1"/>
  <c r="R98" i="1"/>
  <c r="P98" i="1"/>
  <c r="T97" i="1"/>
  <c r="ER97" i="1" s="1"/>
  <c r="T96" i="1"/>
  <c r="ER96" i="1" s="1"/>
  <c r="T95" i="1"/>
  <c r="ER95" i="1" s="1"/>
  <c r="EN94" i="1"/>
  <c r="EL94" i="1"/>
  <c r="EJ94" i="1"/>
  <c r="EH94" i="1"/>
  <c r="EF94" i="1"/>
  <c r="ED94" i="1"/>
  <c r="EB94" i="1"/>
  <c r="DP94" i="1"/>
  <c r="DD94" i="1"/>
  <c r="CZ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P94" i="1"/>
  <c r="T93" i="1"/>
  <c r="ER93" i="1" s="1"/>
  <c r="T92" i="1"/>
  <c r="ER92" i="1" s="1"/>
  <c r="T91" i="1"/>
  <c r="ER91" i="1" s="1"/>
  <c r="EN90" i="1"/>
  <c r="EL90" i="1"/>
  <c r="EJ90" i="1"/>
  <c r="EH90" i="1"/>
  <c r="EF90" i="1"/>
  <c r="ED90" i="1"/>
  <c r="EB90" i="1"/>
  <c r="DP90" i="1"/>
  <c r="DD90" i="1"/>
  <c r="CZ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P90" i="1"/>
  <c r="EN89" i="1"/>
  <c r="EL89" i="1"/>
  <c r="EJ89" i="1"/>
  <c r="EH89" i="1"/>
  <c r="EF89" i="1"/>
  <c r="ED89" i="1"/>
  <c r="EB89" i="1"/>
  <c r="DP89" i="1"/>
  <c r="DD89" i="1"/>
  <c r="CZ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P89" i="1"/>
  <c r="EN88" i="1"/>
  <c r="EL88" i="1"/>
  <c r="EJ88" i="1"/>
  <c r="EH88" i="1"/>
  <c r="EF88" i="1"/>
  <c r="ED88" i="1"/>
  <c r="EB88" i="1"/>
  <c r="DP88" i="1"/>
  <c r="DN88" i="1"/>
  <c r="DD88" i="1"/>
  <c r="CZ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P88" i="1"/>
  <c r="EN87" i="1"/>
  <c r="EL87" i="1"/>
  <c r="EJ87" i="1"/>
  <c r="EH87" i="1"/>
  <c r="EF87" i="1"/>
  <c r="ED87" i="1"/>
  <c r="EB87" i="1"/>
  <c r="DP87" i="1"/>
  <c r="DN87" i="1"/>
  <c r="DD87" i="1"/>
  <c r="CZ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B87" i="1"/>
  <c r="Z87" i="1"/>
  <c r="X87" i="1"/>
  <c r="V87" i="1"/>
  <c r="T87" i="1"/>
  <c r="R87" i="1"/>
  <c r="P87" i="1"/>
  <c r="EN86" i="1"/>
  <c r="EL86" i="1"/>
  <c r="EJ86" i="1"/>
  <c r="EH86" i="1"/>
  <c r="EF86" i="1"/>
  <c r="ED86" i="1"/>
  <c r="EB86" i="1"/>
  <c r="DP86" i="1"/>
  <c r="DN86" i="1"/>
  <c r="DD86" i="1"/>
  <c r="CZ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P86" i="1"/>
  <c r="EN85" i="1"/>
  <c r="EL85" i="1"/>
  <c r="EJ85" i="1"/>
  <c r="EH85" i="1"/>
  <c r="EF85" i="1"/>
  <c r="ED85" i="1"/>
  <c r="EB85" i="1"/>
  <c r="DP85" i="1"/>
  <c r="DN85" i="1"/>
  <c r="DJ85" i="1"/>
  <c r="DD85" i="1"/>
  <c r="CZ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B85" i="1"/>
  <c r="Z85" i="1"/>
  <c r="X85" i="1"/>
  <c r="V85" i="1"/>
  <c r="T85" i="1"/>
  <c r="R85" i="1"/>
  <c r="P85" i="1"/>
  <c r="P84" i="1"/>
  <c r="ER84" i="1" s="1"/>
  <c r="P83" i="1"/>
  <c r="ER83" i="1" s="1"/>
  <c r="P82" i="1"/>
  <c r="ER82" i="1" s="1"/>
  <c r="EL81" i="1"/>
  <c r="EJ81" i="1"/>
  <c r="EH81" i="1"/>
  <c r="EF81" i="1"/>
  <c r="ED81" i="1"/>
  <c r="EB81" i="1"/>
  <c r="DZ81" i="1"/>
  <c r="DX81" i="1"/>
  <c r="DV81" i="1"/>
  <c r="DT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B81" i="1"/>
  <c r="Z81" i="1"/>
  <c r="X81" i="1"/>
  <c r="V81" i="1"/>
  <c r="T81" i="1"/>
  <c r="R81" i="1"/>
  <c r="P81" i="1"/>
  <c r="EQ80" i="1"/>
  <c r="EL80" i="1"/>
  <c r="EJ80" i="1"/>
  <c r="EH80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P80" i="1"/>
  <c r="EM79" i="1"/>
  <c r="EK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D79" i="1"/>
  <c r="AC79" i="1"/>
  <c r="AA79" i="1"/>
  <c r="Y79" i="1"/>
  <c r="W79" i="1"/>
  <c r="U79" i="1"/>
  <c r="S79" i="1"/>
  <c r="Q79" i="1"/>
  <c r="O79" i="1"/>
  <c r="EQ78" i="1"/>
  <c r="EL78" i="1"/>
  <c r="EJ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R78" i="1"/>
  <c r="P78" i="1"/>
  <c r="EQ77" i="1"/>
  <c r="EL77" i="1"/>
  <c r="EJ77" i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EQ76" i="1"/>
  <c r="EL76" i="1"/>
  <c r="EJ76" i="1"/>
  <c r="EH76" i="1"/>
  <c r="EF76" i="1"/>
  <c r="ED76" i="1"/>
  <c r="EB76" i="1"/>
  <c r="DZ76" i="1"/>
  <c r="DX76" i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B76" i="1"/>
  <c r="Z76" i="1"/>
  <c r="X76" i="1"/>
  <c r="V76" i="1"/>
  <c r="T76" i="1"/>
  <c r="R76" i="1"/>
  <c r="P76" i="1"/>
  <c r="EQ75" i="1"/>
  <c r="EL75" i="1"/>
  <c r="EJ75" i="1"/>
  <c r="EH75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B75" i="1"/>
  <c r="Z75" i="1"/>
  <c r="X75" i="1"/>
  <c r="V75" i="1"/>
  <c r="T75" i="1"/>
  <c r="R75" i="1"/>
  <c r="P75" i="1"/>
  <c r="EN74" i="1"/>
  <c r="EM74" i="1"/>
  <c r="EK74" i="1"/>
  <c r="EI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A74" i="1"/>
  <c r="Y74" i="1"/>
  <c r="W74" i="1"/>
  <c r="U74" i="1"/>
  <c r="S74" i="1"/>
  <c r="Q74" i="1"/>
  <c r="O74" i="1"/>
  <c r="EQ73" i="1"/>
  <c r="EQ72" i="1" s="1"/>
  <c r="EL73" i="1"/>
  <c r="EL72" i="1" s="1"/>
  <c r="EJ73" i="1"/>
  <c r="EJ72" i="1" s="1"/>
  <c r="EH73" i="1"/>
  <c r="EH72" i="1" s="1"/>
  <c r="EF73" i="1"/>
  <c r="EF72" i="1" s="1"/>
  <c r="ED73" i="1"/>
  <c r="ED72" i="1" s="1"/>
  <c r="EB73" i="1"/>
  <c r="DZ73" i="1"/>
  <c r="DZ72" i="1" s="1"/>
  <c r="DX73" i="1"/>
  <c r="DX72" i="1" s="1"/>
  <c r="DV73" i="1"/>
  <c r="DV72" i="1" s="1"/>
  <c r="DT73" i="1"/>
  <c r="DT72" i="1" s="1"/>
  <c r="DR73" i="1"/>
  <c r="DR72" i="1" s="1"/>
  <c r="DP73" i="1"/>
  <c r="DP72" i="1" s="1"/>
  <c r="DN73" i="1"/>
  <c r="DN72" i="1" s="1"/>
  <c r="DL73" i="1"/>
  <c r="DL72" i="1" s="1"/>
  <c r="DJ73" i="1"/>
  <c r="DJ72" i="1" s="1"/>
  <c r="DH73" i="1"/>
  <c r="DH72" i="1" s="1"/>
  <c r="DF73" i="1"/>
  <c r="DF72" i="1" s="1"/>
  <c r="DD73" i="1"/>
  <c r="DD72" i="1" s="1"/>
  <c r="DB73" i="1"/>
  <c r="DB72" i="1" s="1"/>
  <c r="CZ73" i="1"/>
  <c r="CZ72" i="1" s="1"/>
  <c r="CX73" i="1"/>
  <c r="CX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X72" i="1" s="1"/>
  <c r="BV73" i="1"/>
  <c r="BV72" i="1" s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J72" i="1" s="1"/>
  <c r="BH73" i="1"/>
  <c r="BH72" i="1" s="1"/>
  <c r="BF73" i="1"/>
  <c r="BF72" i="1" s="1"/>
  <c r="BD73" i="1"/>
  <c r="BD72" i="1" s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AL72" i="1" s="1"/>
  <c r="AJ73" i="1"/>
  <c r="AJ72" i="1" s="1"/>
  <c r="AH73" i="1"/>
  <c r="AH72" i="1" s="1"/>
  <c r="AF73" i="1"/>
  <c r="AF72" i="1" s="1"/>
  <c r="AB73" i="1"/>
  <c r="AB72" i="1" s="1"/>
  <c r="Z73" i="1"/>
  <c r="Z72" i="1" s="1"/>
  <c r="X73" i="1"/>
  <c r="V73" i="1"/>
  <c r="V72" i="1" s="1"/>
  <c r="T73" i="1"/>
  <c r="T72" i="1" s="1"/>
  <c r="R73" i="1"/>
  <c r="R72" i="1" s="1"/>
  <c r="P73" i="1"/>
  <c r="P72" i="1" s="1"/>
  <c r="EN72" i="1"/>
  <c r="EM72" i="1"/>
  <c r="EK72" i="1"/>
  <c r="EI72" i="1"/>
  <c r="EG72" i="1"/>
  <c r="EE72" i="1"/>
  <c r="EC72" i="1"/>
  <c r="EB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D72" i="1"/>
  <c r="AC72" i="1"/>
  <c r="AA72" i="1"/>
  <c r="Y72" i="1"/>
  <c r="W72" i="1"/>
  <c r="U72" i="1"/>
  <c r="S72" i="1"/>
  <c r="Q72" i="1"/>
  <c r="O72" i="1"/>
  <c r="EQ71" i="1"/>
  <c r="EL71" i="1"/>
  <c r="EJ71" i="1"/>
  <c r="EH71" i="1"/>
  <c r="EF71" i="1"/>
  <c r="ED71" i="1"/>
  <c r="EB71" i="1"/>
  <c r="DZ71" i="1"/>
  <c r="DX71" i="1"/>
  <c r="DV71" i="1"/>
  <c r="DT71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B71" i="1"/>
  <c r="Z71" i="1"/>
  <c r="X71" i="1"/>
  <c r="V71" i="1"/>
  <c r="T71" i="1"/>
  <c r="R71" i="1"/>
  <c r="P71" i="1"/>
  <c r="EQ70" i="1"/>
  <c r="EL70" i="1"/>
  <c r="EJ70" i="1"/>
  <c r="EH70" i="1"/>
  <c r="EF70" i="1"/>
  <c r="ED70" i="1"/>
  <c r="EB70" i="1"/>
  <c r="DZ70" i="1"/>
  <c r="DX70" i="1"/>
  <c r="DV70" i="1"/>
  <c r="DT70" i="1"/>
  <c r="DR70" i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B70" i="1"/>
  <c r="Z70" i="1"/>
  <c r="X70" i="1"/>
  <c r="V70" i="1"/>
  <c r="T70" i="1"/>
  <c r="R70" i="1"/>
  <c r="P70" i="1"/>
  <c r="EN69" i="1"/>
  <c r="EM69" i="1"/>
  <c r="EK69" i="1"/>
  <c r="EI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D69" i="1"/>
  <c r="AC69" i="1"/>
  <c r="AA69" i="1"/>
  <c r="Y69" i="1"/>
  <c r="W69" i="1"/>
  <c r="U69" i="1"/>
  <c r="S69" i="1"/>
  <c r="Q69" i="1"/>
  <c r="O69" i="1"/>
  <c r="EQ68" i="1"/>
  <c r="CV68" i="1"/>
  <c r="BT68" i="1"/>
  <c r="BJ68" i="1"/>
  <c r="BH68" i="1"/>
  <c r="AZ68" i="1"/>
  <c r="AR68" i="1"/>
  <c r="EQ67" i="1"/>
  <c r="EL67" i="1"/>
  <c r="EJ67" i="1"/>
  <c r="EH67" i="1"/>
  <c r="EF67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A67" i="1"/>
  <c r="AB67" i="1" s="1"/>
  <c r="Z67" i="1"/>
  <c r="X67" i="1"/>
  <c r="V67" i="1"/>
  <c r="T67" i="1"/>
  <c r="R67" i="1"/>
  <c r="P67" i="1"/>
  <c r="EL66" i="1"/>
  <c r="EJ66" i="1"/>
  <c r="EH66" i="1"/>
  <c r="EF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K66" i="1"/>
  <c r="EQ66" i="1" s="1"/>
  <c r="AJ66" i="1"/>
  <c r="AH66" i="1"/>
  <c r="AF66" i="1"/>
  <c r="AB66" i="1"/>
  <c r="Z66" i="1"/>
  <c r="X66" i="1"/>
  <c r="V66" i="1"/>
  <c r="T66" i="1"/>
  <c r="R66" i="1"/>
  <c r="P66" i="1"/>
  <c r="EN65" i="1"/>
  <c r="EM65" i="1"/>
  <c r="EK65" i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D65" i="1"/>
  <c r="AC65" i="1"/>
  <c r="AA65" i="1"/>
  <c r="Y65" i="1"/>
  <c r="W65" i="1"/>
  <c r="U65" i="1"/>
  <c r="S65" i="1"/>
  <c r="Q65" i="1"/>
  <c r="O65" i="1"/>
  <c r="EQ64" i="1"/>
  <c r="EN64" i="1"/>
  <c r="EN62" i="1" s="1"/>
  <c r="EL64" i="1"/>
  <c r="EJ64" i="1"/>
  <c r="EH64" i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B64" i="1"/>
  <c r="Z64" i="1"/>
  <c r="X64" i="1"/>
  <c r="V64" i="1"/>
  <c r="T64" i="1"/>
  <c r="R64" i="1"/>
  <c r="P64" i="1"/>
  <c r="EQ63" i="1"/>
  <c r="EL63" i="1"/>
  <c r="EJ63" i="1"/>
  <c r="EJ62" i="1" s="1"/>
  <c r="EH63" i="1"/>
  <c r="EF63" i="1"/>
  <c r="ED63" i="1"/>
  <c r="EB63" i="1"/>
  <c r="DZ63" i="1"/>
  <c r="DX63" i="1"/>
  <c r="DX62" i="1" s="1"/>
  <c r="DV63" i="1"/>
  <c r="DT63" i="1"/>
  <c r="DR63" i="1"/>
  <c r="DP63" i="1"/>
  <c r="DN63" i="1"/>
  <c r="DL63" i="1"/>
  <c r="DL62" i="1" s="1"/>
  <c r="DJ63" i="1"/>
  <c r="DH63" i="1"/>
  <c r="DF63" i="1"/>
  <c r="DD63" i="1"/>
  <c r="DB63" i="1"/>
  <c r="CZ63" i="1"/>
  <c r="CZ62" i="1" s="1"/>
  <c r="CX63" i="1"/>
  <c r="CV63" i="1"/>
  <c r="CT63" i="1"/>
  <c r="CR63" i="1"/>
  <c r="CP63" i="1"/>
  <c r="CN63" i="1"/>
  <c r="CN62" i="1" s="1"/>
  <c r="CL63" i="1"/>
  <c r="CJ63" i="1"/>
  <c r="CH63" i="1"/>
  <c r="CF63" i="1"/>
  <c r="CD63" i="1"/>
  <c r="CB63" i="1"/>
  <c r="CB62" i="1" s="1"/>
  <c r="BZ63" i="1"/>
  <c r="BX63" i="1"/>
  <c r="BV63" i="1"/>
  <c r="BT63" i="1"/>
  <c r="BR63" i="1"/>
  <c r="BP63" i="1"/>
  <c r="BP62" i="1" s="1"/>
  <c r="BN63" i="1"/>
  <c r="BL63" i="1"/>
  <c r="BJ63" i="1"/>
  <c r="BH63" i="1"/>
  <c r="BF63" i="1"/>
  <c r="BD63" i="1"/>
  <c r="BD62" i="1" s="1"/>
  <c r="BB63" i="1"/>
  <c r="AZ63" i="1"/>
  <c r="AX63" i="1"/>
  <c r="AV63" i="1"/>
  <c r="AT63" i="1"/>
  <c r="AR63" i="1"/>
  <c r="AR62" i="1" s="1"/>
  <c r="AP63" i="1"/>
  <c r="AN63" i="1"/>
  <c r="AL63" i="1"/>
  <c r="AJ63" i="1"/>
  <c r="AH63" i="1"/>
  <c r="AF63" i="1"/>
  <c r="AF62" i="1" s="1"/>
  <c r="AB63" i="1"/>
  <c r="Z63" i="1"/>
  <c r="X63" i="1"/>
  <c r="V63" i="1"/>
  <c r="T63" i="1"/>
  <c r="R63" i="1"/>
  <c r="R62" i="1" s="1"/>
  <c r="P63" i="1"/>
  <c r="EM62" i="1"/>
  <c r="EK62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O62" i="1"/>
  <c r="EQ61" i="1"/>
  <c r="EL61" i="1"/>
  <c r="EJ61" i="1"/>
  <c r="EH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P61" i="1"/>
  <c r="EQ60" i="1"/>
  <c r="EL60" i="1"/>
  <c r="EJ60" i="1"/>
  <c r="EH60" i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P60" i="1"/>
  <c r="EQ59" i="1"/>
  <c r="EL59" i="1"/>
  <c r="EJ59" i="1"/>
  <c r="EH59" i="1"/>
  <c r="EF59" i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B59" i="1"/>
  <c r="Z59" i="1"/>
  <c r="X59" i="1"/>
  <c r="V59" i="1"/>
  <c r="T59" i="1"/>
  <c r="R59" i="1"/>
  <c r="P59" i="1"/>
  <c r="EN58" i="1"/>
  <c r="EM58" i="1"/>
  <c r="EK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O58" i="1"/>
  <c r="EQ57" i="1"/>
  <c r="EL57" i="1"/>
  <c r="EJ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B57" i="1"/>
  <c r="Z57" i="1"/>
  <c r="X57" i="1"/>
  <c r="V57" i="1"/>
  <c r="T57" i="1"/>
  <c r="R57" i="1"/>
  <c r="P57" i="1"/>
  <c r="EQ56" i="1"/>
  <c r="EL56" i="1"/>
  <c r="EJ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T56" i="1"/>
  <c r="R56" i="1"/>
  <c r="P56" i="1"/>
  <c r="EQ55" i="1"/>
  <c r="EL55" i="1"/>
  <c r="EJ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B55" i="1"/>
  <c r="Z55" i="1"/>
  <c r="X55" i="1"/>
  <c r="V55" i="1"/>
  <c r="T55" i="1"/>
  <c r="R55" i="1"/>
  <c r="P55" i="1"/>
  <c r="EQ54" i="1"/>
  <c r="EL54" i="1"/>
  <c r="EJ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EQ53" i="1"/>
  <c r="EL53" i="1"/>
  <c r="EJ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EQ52" i="1"/>
  <c r="EL52" i="1"/>
  <c r="EJ52" i="1"/>
  <c r="EH52" i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B52" i="1"/>
  <c r="Z52" i="1"/>
  <c r="X52" i="1"/>
  <c r="V52" i="1"/>
  <c r="T52" i="1"/>
  <c r="R52" i="1"/>
  <c r="P52" i="1"/>
  <c r="EQ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B51" i="1"/>
  <c r="Z51" i="1"/>
  <c r="X51" i="1"/>
  <c r="V51" i="1"/>
  <c r="T51" i="1"/>
  <c r="R51" i="1"/>
  <c r="P51" i="1"/>
  <c r="EQ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P50" i="1"/>
  <c r="EN49" i="1"/>
  <c r="EM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D49" i="1"/>
  <c r="AC49" i="1"/>
  <c r="AA49" i="1"/>
  <c r="Y49" i="1"/>
  <c r="W49" i="1"/>
  <c r="U49" i="1"/>
  <c r="S49" i="1"/>
  <c r="Q49" i="1"/>
  <c r="O49" i="1"/>
  <c r="EQ48" i="1"/>
  <c r="EL48" i="1"/>
  <c r="EJ48" i="1"/>
  <c r="EH48" i="1"/>
  <c r="EF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P48" i="1"/>
  <c r="EQ47" i="1"/>
  <c r="EL47" i="1"/>
  <c r="EJ47" i="1"/>
  <c r="EH47" i="1"/>
  <c r="EF47" i="1"/>
  <c r="ED47" i="1"/>
  <c r="EB47" i="1"/>
  <c r="DZ47" i="1"/>
  <c r="DX47" i="1"/>
  <c r="DV47" i="1"/>
  <c r="DT47" i="1"/>
  <c r="DR47" i="1"/>
  <c r="DR46" i="1" s="1"/>
  <c r="DP47" i="1"/>
  <c r="DN47" i="1"/>
  <c r="DL47" i="1"/>
  <c r="DJ47" i="1"/>
  <c r="DH47" i="1"/>
  <c r="DF47" i="1"/>
  <c r="DF46" i="1" s="1"/>
  <c r="DD47" i="1"/>
  <c r="DB47" i="1"/>
  <c r="CZ47" i="1"/>
  <c r="CX47" i="1"/>
  <c r="CV47" i="1"/>
  <c r="CT47" i="1"/>
  <c r="CT46" i="1" s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V46" i="1" s="1"/>
  <c r="BT47" i="1"/>
  <c r="BR47" i="1"/>
  <c r="BP47" i="1"/>
  <c r="BN47" i="1"/>
  <c r="BL47" i="1"/>
  <c r="BJ47" i="1"/>
  <c r="BJ46" i="1" s="1"/>
  <c r="BH47" i="1"/>
  <c r="BF47" i="1"/>
  <c r="BD47" i="1"/>
  <c r="BB47" i="1"/>
  <c r="AZ47" i="1"/>
  <c r="AX47" i="1"/>
  <c r="AX46" i="1" s="1"/>
  <c r="AV47" i="1"/>
  <c r="AT47" i="1"/>
  <c r="AR47" i="1"/>
  <c r="AP47" i="1"/>
  <c r="AN47" i="1"/>
  <c r="AL47" i="1"/>
  <c r="AJ47" i="1"/>
  <c r="AH47" i="1"/>
  <c r="AF47" i="1"/>
  <c r="AB47" i="1"/>
  <c r="Z47" i="1"/>
  <c r="X47" i="1"/>
  <c r="X46" i="1" s="1"/>
  <c r="V47" i="1"/>
  <c r="T47" i="1"/>
  <c r="R47" i="1"/>
  <c r="P47" i="1"/>
  <c r="EN46" i="1"/>
  <c r="EM46" i="1"/>
  <c r="EK46" i="1"/>
  <c r="EI46" i="1"/>
  <c r="EG46" i="1"/>
  <c r="EE46" i="1"/>
  <c r="EC46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D46" i="1"/>
  <c r="AC46" i="1"/>
  <c r="AA46" i="1"/>
  <c r="Y46" i="1"/>
  <c r="W46" i="1"/>
  <c r="U46" i="1"/>
  <c r="S46" i="1"/>
  <c r="Q46" i="1"/>
  <c r="O46" i="1"/>
  <c r="EQ45" i="1"/>
  <c r="EQ44" i="1" s="1"/>
  <c r="EL45" i="1"/>
  <c r="EJ45" i="1"/>
  <c r="EJ44" i="1" s="1"/>
  <c r="EH45" i="1"/>
  <c r="EH44" i="1" s="1"/>
  <c r="EF45" i="1"/>
  <c r="EF44" i="1" s="1"/>
  <c r="ED45" i="1"/>
  <c r="ED44" i="1" s="1"/>
  <c r="EB45" i="1"/>
  <c r="EB44" i="1" s="1"/>
  <c r="DZ45" i="1"/>
  <c r="DZ44" i="1" s="1"/>
  <c r="DX45" i="1"/>
  <c r="DX44" i="1" s="1"/>
  <c r="DV45" i="1"/>
  <c r="DV44" i="1" s="1"/>
  <c r="DT45" i="1"/>
  <c r="DT44" i="1" s="1"/>
  <c r="DR45" i="1"/>
  <c r="DR44" i="1" s="1"/>
  <c r="DP45" i="1"/>
  <c r="DP44" i="1" s="1"/>
  <c r="DN45" i="1"/>
  <c r="DL45" i="1"/>
  <c r="DL44" i="1" s="1"/>
  <c r="DJ45" i="1"/>
  <c r="DJ44" i="1" s="1"/>
  <c r="DH45" i="1"/>
  <c r="DH44" i="1" s="1"/>
  <c r="DF45" i="1"/>
  <c r="DF44" i="1" s="1"/>
  <c r="DD45" i="1"/>
  <c r="DD44" i="1" s="1"/>
  <c r="DB45" i="1"/>
  <c r="DB44" i="1" s="1"/>
  <c r="CZ45" i="1"/>
  <c r="CZ44" i="1" s="1"/>
  <c r="CX45" i="1"/>
  <c r="CX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R45" i="1"/>
  <c r="AR44" i="1" s="1"/>
  <c r="AP45" i="1"/>
  <c r="AP44" i="1" s="1"/>
  <c r="AN45" i="1"/>
  <c r="AN44" i="1" s="1"/>
  <c r="AL45" i="1"/>
  <c r="AL44" i="1" s="1"/>
  <c r="AJ45" i="1"/>
  <c r="AJ44" i="1" s="1"/>
  <c r="AH45" i="1"/>
  <c r="AH44" i="1" s="1"/>
  <c r="AF45" i="1"/>
  <c r="AF44" i="1" s="1"/>
  <c r="AB45" i="1"/>
  <c r="AB44" i="1" s="1"/>
  <c r="Z45" i="1"/>
  <c r="Z44" i="1" s="1"/>
  <c r="X45" i="1"/>
  <c r="X44" i="1" s="1"/>
  <c r="V45" i="1"/>
  <c r="V44" i="1" s="1"/>
  <c r="T45" i="1"/>
  <c r="T44" i="1" s="1"/>
  <c r="R45" i="1"/>
  <c r="R44" i="1" s="1"/>
  <c r="P45" i="1"/>
  <c r="EN44" i="1"/>
  <c r="EM44" i="1"/>
  <c r="EL44" i="1"/>
  <c r="EK44" i="1"/>
  <c r="EI44" i="1"/>
  <c r="EG44" i="1"/>
  <c r="EE44" i="1"/>
  <c r="EC44" i="1"/>
  <c r="EA44" i="1"/>
  <c r="DY44" i="1"/>
  <c r="DW44" i="1"/>
  <c r="DU44" i="1"/>
  <c r="DS44" i="1"/>
  <c r="DQ44" i="1"/>
  <c r="DO44" i="1"/>
  <c r="DN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T44" i="1"/>
  <c r="AS44" i="1"/>
  <c r="AQ44" i="1"/>
  <c r="AO44" i="1"/>
  <c r="AM44" i="1"/>
  <c r="AK44" i="1"/>
  <c r="AI44" i="1"/>
  <c r="AG44" i="1"/>
  <c r="AE44" i="1"/>
  <c r="AD44" i="1"/>
  <c r="AC44" i="1"/>
  <c r="AA44" i="1"/>
  <c r="Y44" i="1"/>
  <c r="W44" i="1"/>
  <c r="U44" i="1"/>
  <c r="S44" i="1"/>
  <c r="Q44" i="1"/>
  <c r="O44" i="1"/>
  <c r="EQ43" i="1"/>
  <c r="EL43" i="1"/>
  <c r="EJ43" i="1"/>
  <c r="EH43" i="1"/>
  <c r="EF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B43" i="1"/>
  <c r="Z43" i="1"/>
  <c r="X43" i="1"/>
  <c r="V43" i="1"/>
  <c r="T43" i="1"/>
  <c r="R43" i="1"/>
  <c r="P43" i="1"/>
  <c r="EQ42" i="1"/>
  <c r="EL42" i="1"/>
  <c r="EJ42" i="1"/>
  <c r="EH42" i="1"/>
  <c r="EF42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B42" i="1"/>
  <c r="Z42" i="1"/>
  <c r="X42" i="1"/>
  <c r="V42" i="1"/>
  <c r="T42" i="1"/>
  <c r="R42" i="1"/>
  <c r="P42" i="1"/>
  <c r="EN41" i="1"/>
  <c r="EM41" i="1"/>
  <c r="EK41" i="1"/>
  <c r="EI41" i="1"/>
  <c r="EG41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D41" i="1"/>
  <c r="AC41" i="1"/>
  <c r="AA41" i="1"/>
  <c r="Y41" i="1"/>
  <c r="W41" i="1"/>
  <c r="U41" i="1"/>
  <c r="S41" i="1"/>
  <c r="Q41" i="1"/>
  <c r="O41" i="1"/>
  <c r="EQ40" i="1"/>
  <c r="R40" i="1"/>
  <c r="P40" i="1"/>
  <c r="EQ39" i="1"/>
  <c r="R39" i="1"/>
  <c r="P39" i="1"/>
  <c r="EQ38" i="1"/>
  <c r="EL38" i="1"/>
  <c r="EL37" i="1" s="1"/>
  <c r="EJ38" i="1"/>
  <c r="EJ37" i="1" s="1"/>
  <c r="EH38" i="1"/>
  <c r="EH37" i="1" s="1"/>
  <c r="EF38" i="1"/>
  <c r="ED38" i="1"/>
  <c r="ED37" i="1" s="1"/>
  <c r="EB38" i="1"/>
  <c r="EB37" i="1" s="1"/>
  <c r="DZ38" i="1"/>
  <c r="DZ37" i="1" s="1"/>
  <c r="DX38" i="1"/>
  <c r="DX37" i="1" s="1"/>
  <c r="DV38" i="1"/>
  <c r="DV37" i="1" s="1"/>
  <c r="DT38" i="1"/>
  <c r="DR38" i="1"/>
  <c r="DR37" i="1" s="1"/>
  <c r="DP38" i="1"/>
  <c r="DN38" i="1"/>
  <c r="DL38" i="1"/>
  <c r="DL37" i="1" s="1"/>
  <c r="DJ38" i="1"/>
  <c r="DJ37" i="1" s="1"/>
  <c r="DH38" i="1"/>
  <c r="DF38" i="1"/>
  <c r="DF37" i="1" s="1"/>
  <c r="DD38" i="1"/>
  <c r="DD37" i="1" s="1"/>
  <c r="DB38" i="1"/>
  <c r="DB37" i="1" s="1"/>
  <c r="CZ38" i="1"/>
  <c r="CZ37" i="1" s="1"/>
  <c r="CX38" i="1"/>
  <c r="CX37" i="1" s="1"/>
  <c r="CV38" i="1"/>
  <c r="CT38" i="1"/>
  <c r="CT37" i="1" s="1"/>
  <c r="CR38" i="1"/>
  <c r="CR37" i="1" s="1"/>
  <c r="CP38" i="1"/>
  <c r="CP37" i="1" s="1"/>
  <c r="CN38" i="1"/>
  <c r="CN37" i="1" s="1"/>
  <c r="CL38" i="1"/>
  <c r="CL37" i="1" s="1"/>
  <c r="CJ38" i="1"/>
  <c r="CH38" i="1"/>
  <c r="CH37" i="1" s="1"/>
  <c r="CF38" i="1"/>
  <c r="CF37" i="1" s="1"/>
  <c r="CD38" i="1"/>
  <c r="CD37" i="1" s="1"/>
  <c r="CB38" i="1"/>
  <c r="CB37" i="1" s="1"/>
  <c r="BZ38" i="1"/>
  <c r="BZ37" i="1" s="1"/>
  <c r="BX38" i="1"/>
  <c r="BV38" i="1"/>
  <c r="BV37" i="1" s="1"/>
  <c r="BT38" i="1"/>
  <c r="BT37" i="1" s="1"/>
  <c r="BR38" i="1"/>
  <c r="BR37" i="1" s="1"/>
  <c r="BP38" i="1"/>
  <c r="BP37" i="1" s="1"/>
  <c r="BN38" i="1"/>
  <c r="BL38" i="1"/>
  <c r="BJ38" i="1"/>
  <c r="BJ37" i="1" s="1"/>
  <c r="BH38" i="1"/>
  <c r="BH37" i="1" s="1"/>
  <c r="BF38" i="1"/>
  <c r="BF37" i="1" s="1"/>
  <c r="BD38" i="1"/>
  <c r="BD37" i="1" s="1"/>
  <c r="BB38" i="1"/>
  <c r="AZ38" i="1"/>
  <c r="AX38" i="1"/>
  <c r="AX37" i="1" s="1"/>
  <c r="AV38" i="1"/>
  <c r="AV37" i="1" s="1"/>
  <c r="AT38" i="1"/>
  <c r="AT37" i="1" s="1"/>
  <c r="AR38" i="1"/>
  <c r="AR37" i="1" s="1"/>
  <c r="AP38" i="1"/>
  <c r="AN38" i="1"/>
  <c r="AL38" i="1"/>
  <c r="AL37" i="1" s="1"/>
  <c r="AJ38" i="1"/>
  <c r="AJ37" i="1" s="1"/>
  <c r="AH38" i="1"/>
  <c r="AH37" i="1" s="1"/>
  <c r="AF38" i="1"/>
  <c r="AF37" i="1" s="1"/>
  <c r="AB38" i="1"/>
  <c r="Z38" i="1"/>
  <c r="Z37" i="1" s="1"/>
  <c r="X38" i="1"/>
  <c r="X37" i="1" s="1"/>
  <c r="V38" i="1"/>
  <c r="T38" i="1"/>
  <c r="T37" i="1" s="1"/>
  <c r="R38" i="1"/>
  <c r="P38" i="1"/>
  <c r="EN37" i="1"/>
  <c r="EM37" i="1"/>
  <c r="EK37" i="1"/>
  <c r="EI37" i="1"/>
  <c r="EG37" i="1"/>
  <c r="EE37" i="1"/>
  <c r="EC37" i="1"/>
  <c r="EA37" i="1"/>
  <c r="DY37" i="1"/>
  <c r="DW37" i="1"/>
  <c r="DU37" i="1"/>
  <c r="DS37" i="1"/>
  <c r="DQ37" i="1"/>
  <c r="DP37" i="1"/>
  <c r="DO37" i="1"/>
  <c r="DN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N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Y37" i="1"/>
  <c r="W37" i="1"/>
  <c r="U37" i="1"/>
  <c r="S37" i="1"/>
  <c r="Q37" i="1"/>
  <c r="O37" i="1"/>
  <c r="EQ36" i="1"/>
  <c r="EQ35" i="1" s="1"/>
  <c r="EL36" i="1"/>
  <c r="EL35" i="1" s="1"/>
  <c r="EJ36" i="1"/>
  <c r="EH36" i="1"/>
  <c r="EH35" i="1" s="1"/>
  <c r="EF36" i="1"/>
  <c r="EF35" i="1" s="1"/>
  <c r="ED36" i="1"/>
  <c r="ED35" i="1" s="1"/>
  <c r="EB36" i="1"/>
  <c r="EB35" i="1" s="1"/>
  <c r="DZ36" i="1"/>
  <c r="DZ35" i="1" s="1"/>
  <c r="DX36" i="1"/>
  <c r="DV36" i="1"/>
  <c r="DV35" i="1" s="1"/>
  <c r="DT36" i="1"/>
  <c r="DT35" i="1" s="1"/>
  <c r="DR36" i="1"/>
  <c r="DR35" i="1" s="1"/>
  <c r="DP36" i="1"/>
  <c r="DP35" i="1" s="1"/>
  <c r="DN36" i="1"/>
  <c r="DN35" i="1" s="1"/>
  <c r="DL36" i="1"/>
  <c r="DL35" i="1" s="1"/>
  <c r="DJ36" i="1"/>
  <c r="DJ35" i="1" s="1"/>
  <c r="DH36" i="1"/>
  <c r="DH35" i="1" s="1"/>
  <c r="DF36" i="1"/>
  <c r="DF35" i="1" s="1"/>
  <c r="DD36" i="1"/>
  <c r="DD35" i="1" s="1"/>
  <c r="DB36" i="1"/>
  <c r="DB35" i="1" s="1"/>
  <c r="CZ36" i="1"/>
  <c r="CZ35" i="1" s="1"/>
  <c r="CX36" i="1"/>
  <c r="CX35" i="1" s="1"/>
  <c r="CV36" i="1"/>
  <c r="CV35" i="1" s="1"/>
  <c r="CT36" i="1"/>
  <c r="CT35" i="1" s="1"/>
  <c r="CR36" i="1"/>
  <c r="CR35" i="1" s="1"/>
  <c r="CP36" i="1"/>
  <c r="CP35" i="1" s="1"/>
  <c r="CN36" i="1"/>
  <c r="CL36" i="1"/>
  <c r="CL35" i="1" s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V35" i="1" s="1"/>
  <c r="BT36" i="1"/>
  <c r="BT35" i="1" s="1"/>
  <c r="BR36" i="1"/>
  <c r="BR35" i="1" s="1"/>
  <c r="BP36" i="1"/>
  <c r="BP35" i="1" s="1"/>
  <c r="BN36" i="1"/>
  <c r="BN35" i="1" s="1"/>
  <c r="BL36" i="1"/>
  <c r="BL35" i="1" s="1"/>
  <c r="BJ36" i="1"/>
  <c r="BJ35" i="1" s="1"/>
  <c r="BH36" i="1"/>
  <c r="BH35" i="1" s="1"/>
  <c r="BF36" i="1"/>
  <c r="BF35" i="1" s="1"/>
  <c r="BD36" i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L35" i="1" s="1"/>
  <c r="AJ36" i="1"/>
  <c r="AJ35" i="1" s="1"/>
  <c r="AH36" i="1"/>
  <c r="AH35" i="1" s="1"/>
  <c r="AF36" i="1"/>
  <c r="AB36" i="1"/>
  <c r="AB35" i="1" s="1"/>
  <c r="Z36" i="1"/>
  <c r="Z35" i="1" s="1"/>
  <c r="X36" i="1"/>
  <c r="V36" i="1"/>
  <c r="V35" i="1" s="1"/>
  <c r="T36" i="1"/>
  <c r="T35" i="1" s="1"/>
  <c r="R36" i="1"/>
  <c r="R35" i="1" s="1"/>
  <c r="P36" i="1"/>
  <c r="P35" i="1" s="1"/>
  <c r="EN35" i="1"/>
  <c r="EM35" i="1"/>
  <c r="EK35" i="1"/>
  <c r="EJ35" i="1"/>
  <c r="EI35" i="1"/>
  <c r="EG35" i="1"/>
  <c r="EE35" i="1"/>
  <c r="EC35" i="1"/>
  <c r="EA35" i="1"/>
  <c r="DY35" i="1"/>
  <c r="DX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N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D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F35" i="1"/>
  <c r="AE35" i="1"/>
  <c r="AD35" i="1"/>
  <c r="AC35" i="1"/>
  <c r="AA35" i="1"/>
  <c r="Y35" i="1"/>
  <c r="W35" i="1"/>
  <c r="U35" i="1"/>
  <c r="S35" i="1"/>
  <c r="Q35" i="1"/>
  <c r="O35" i="1"/>
  <c r="EQ34" i="1"/>
  <c r="DZ34" i="1"/>
  <c r="DV34" i="1"/>
  <c r="DT34" i="1"/>
  <c r="DP34" i="1"/>
  <c r="DJ34" i="1"/>
  <c r="DH34" i="1"/>
  <c r="DD34" i="1"/>
  <c r="CL34" i="1"/>
  <c r="CJ34" i="1"/>
  <c r="CF34" i="1"/>
  <c r="CD34" i="1"/>
  <c r="BR34" i="1"/>
  <c r="BD34" i="1"/>
  <c r="BB34" i="1"/>
  <c r="AJ34" i="1"/>
  <c r="AF34" i="1"/>
  <c r="AB34" i="1"/>
  <c r="X34" i="1"/>
  <c r="T34" i="1"/>
  <c r="EQ33" i="1"/>
  <c r="DZ33" i="1"/>
  <c r="DV33" i="1"/>
  <c r="DT33" i="1"/>
  <c r="DP33" i="1"/>
  <c r="DJ33" i="1"/>
  <c r="DH33" i="1"/>
  <c r="DD33" i="1"/>
  <c r="CL33" i="1"/>
  <c r="CJ33" i="1"/>
  <c r="CF33" i="1"/>
  <c r="CD33" i="1"/>
  <c r="BR33" i="1"/>
  <c r="BD33" i="1"/>
  <c r="BB33" i="1"/>
  <c r="AJ33" i="1"/>
  <c r="AF33" i="1"/>
  <c r="AB33" i="1"/>
  <c r="X33" i="1"/>
  <c r="T33" i="1"/>
  <c r="EQ32" i="1"/>
  <c r="DZ32" i="1"/>
  <c r="DV32" i="1"/>
  <c r="DT32" i="1"/>
  <c r="DP32" i="1"/>
  <c r="DJ32" i="1"/>
  <c r="DH32" i="1"/>
  <c r="DF32" i="1"/>
  <c r="DD32" i="1"/>
  <c r="CL32" i="1"/>
  <c r="CJ32" i="1"/>
  <c r="CF32" i="1"/>
  <c r="CD32" i="1"/>
  <c r="BR32" i="1"/>
  <c r="BD32" i="1"/>
  <c r="BB32" i="1"/>
  <c r="AJ32" i="1"/>
  <c r="AF32" i="1"/>
  <c r="AB32" i="1"/>
  <c r="X32" i="1"/>
  <c r="T32" i="1"/>
  <c r="EQ31" i="1"/>
  <c r="DZ31" i="1"/>
  <c r="DV31" i="1"/>
  <c r="DT31" i="1"/>
  <c r="DP31" i="1"/>
  <c r="DJ31" i="1"/>
  <c r="DH31" i="1"/>
  <c r="DF31" i="1"/>
  <c r="DD31" i="1"/>
  <c r="CL31" i="1"/>
  <c r="CJ31" i="1"/>
  <c r="CF31" i="1"/>
  <c r="CD31" i="1"/>
  <c r="BR31" i="1"/>
  <c r="BD31" i="1"/>
  <c r="BB31" i="1"/>
  <c r="AJ31" i="1"/>
  <c r="AF31" i="1"/>
  <c r="AB31" i="1"/>
  <c r="X31" i="1"/>
  <c r="T31" i="1"/>
  <c r="P31" i="1"/>
  <c r="P30" i="1" s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Y30" i="1"/>
  <c r="DX30" i="1"/>
  <c r="DW30" i="1"/>
  <c r="DU30" i="1"/>
  <c r="DS30" i="1"/>
  <c r="DR30" i="1"/>
  <c r="DQ30" i="1"/>
  <c r="DO30" i="1"/>
  <c r="DN30" i="1"/>
  <c r="DM30" i="1"/>
  <c r="DL30" i="1"/>
  <c r="DK30" i="1"/>
  <c r="DI30" i="1"/>
  <c r="DG30" i="1"/>
  <c r="DE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K30" i="1"/>
  <c r="CI30" i="1"/>
  <c r="CH30" i="1"/>
  <c r="CG30" i="1"/>
  <c r="CE30" i="1"/>
  <c r="CC30" i="1"/>
  <c r="CB30" i="1"/>
  <c r="CA30" i="1"/>
  <c r="BZ30" i="1"/>
  <c r="BY30" i="1"/>
  <c r="BX30" i="1"/>
  <c r="BW30" i="1"/>
  <c r="BV30" i="1"/>
  <c r="BU30" i="1"/>
  <c r="BT30" i="1"/>
  <c r="BS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C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I30" i="1"/>
  <c r="AH30" i="1"/>
  <c r="AG30" i="1"/>
  <c r="AE30" i="1"/>
  <c r="AD30" i="1"/>
  <c r="AC30" i="1"/>
  <c r="AA30" i="1"/>
  <c r="Z30" i="1"/>
  <c r="Y30" i="1"/>
  <c r="W30" i="1"/>
  <c r="V30" i="1"/>
  <c r="U30" i="1"/>
  <c r="S30" i="1"/>
  <c r="R30" i="1"/>
  <c r="Q30" i="1"/>
  <c r="O30" i="1"/>
  <c r="EQ29" i="1"/>
  <c r="P29" i="1"/>
  <c r="EQ28" i="1"/>
  <c r="EL28" i="1"/>
  <c r="EJ28" i="1"/>
  <c r="EH28" i="1"/>
  <c r="EF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B28" i="1"/>
  <c r="Z28" i="1"/>
  <c r="X28" i="1"/>
  <c r="V28" i="1"/>
  <c r="T28" i="1"/>
  <c r="R28" i="1"/>
  <c r="P28" i="1"/>
  <c r="EQ27" i="1"/>
  <c r="EL27" i="1"/>
  <c r="EL26" i="1" s="1"/>
  <c r="EJ27" i="1"/>
  <c r="EH27" i="1"/>
  <c r="EF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H26" i="1" s="1"/>
  <c r="AF27" i="1"/>
  <c r="AB27" i="1"/>
  <c r="Z27" i="1"/>
  <c r="X27" i="1"/>
  <c r="V27" i="1"/>
  <c r="T27" i="1"/>
  <c r="T26" i="1" s="1"/>
  <c r="R27" i="1"/>
  <c r="P27" i="1"/>
  <c r="EN26" i="1"/>
  <c r="EM26" i="1"/>
  <c r="EK26" i="1"/>
  <c r="EI26" i="1"/>
  <c r="EG26" i="1"/>
  <c r="EE26" i="1"/>
  <c r="EC26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D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D26" i="1"/>
  <c r="AC26" i="1"/>
  <c r="AA26" i="1"/>
  <c r="Y26" i="1"/>
  <c r="W26" i="1"/>
  <c r="U26" i="1"/>
  <c r="S26" i="1"/>
  <c r="Q26" i="1"/>
  <c r="O26" i="1"/>
  <c r="EQ25" i="1"/>
  <c r="EQ24" i="1" s="1"/>
  <c r="EL25" i="1"/>
  <c r="EL24" i="1" s="1"/>
  <c r="EJ25" i="1"/>
  <c r="EJ24" i="1" s="1"/>
  <c r="EH25" i="1"/>
  <c r="EF25" i="1"/>
  <c r="EF24" i="1" s="1"/>
  <c r="ED25" i="1"/>
  <c r="ED24" i="1" s="1"/>
  <c r="EB25" i="1"/>
  <c r="EB24" i="1" s="1"/>
  <c r="DZ25" i="1"/>
  <c r="DZ24" i="1" s="1"/>
  <c r="DX25" i="1"/>
  <c r="DX24" i="1" s="1"/>
  <c r="DV25" i="1"/>
  <c r="DV24" i="1" s="1"/>
  <c r="DT25" i="1"/>
  <c r="DT24" i="1" s="1"/>
  <c r="DR25" i="1"/>
  <c r="DR24" i="1" s="1"/>
  <c r="DP25" i="1"/>
  <c r="DP24" i="1" s="1"/>
  <c r="DN25" i="1"/>
  <c r="DN24" i="1" s="1"/>
  <c r="DL25" i="1"/>
  <c r="DL24" i="1" s="1"/>
  <c r="DJ25" i="1"/>
  <c r="DJ24" i="1" s="1"/>
  <c r="DH25" i="1"/>
  <c r="DH24" i="1" s="1"/>
  <c r="DF25" i="1"/>
  <c r="DF24" i="1" s="1"/>
  <c r="DD25" i="1"/>
  <c r="DD24" i="1" s="1"/>
  <c r="DB25" i="1"/>
  <c r="DB24" i="1" s="1"/>
  <c r="CZ25" i="1"/>
  <c r="CZ24" i="1" s="1"/>
  <c r="CX25" i="1"/>
  <c r="CX24" i="1" s="1"/>
  <c r="CV25" i="1"/>
  <c r="CV24" i="1" s="1"/>
  <c r="CT25" i="1"/>
  <c r="CT24" i="1" s="1"/>
  <c r="CR25" i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N25" i="1"/>
  <c r="AN24" i="1" s="1"/>
  <c r="AL25" i="1"/>
  <c r="AL24" i="1" s="1"/>
  <c r="AJ25" i="1"/>
  <c r="AJ24" i="1" s="1"/>
  <c r="AH25" i="1"/>
  <c r="AH24" i="1" s="1"/>
  <c r="AF25" i="1"/>
  <c r="AF24" i="1" s="1"/>
  <c r="AB25" i="1"/>
  <c r="AB24" i="1" s="1"/>
  <c r="Z25" i="1"/>
  <c r="Z24" i="1" s="1"/>
  <c r="X25" i="1"/>
  <c r="X24" i="1" s="1"/>
  <c r="V25" i="1"/>
  <c r="T25" i="1"/>
  <c r="R25" i="1"/>
  <c r="R24" i="1" s="1"/>
  <c r="P25" i="1"/>
  <c r="P24" i="1" s="1"/>
  <c r="EN24" i="1"/>
  <c r="EM24" i="1"/>
  <c r="EK24" i="1"/>
  <c r="EI24" i="1"/>
  <c r="EH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R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N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P24" i="1"/>
  <c r="AO24" i="1"/>
  <c r="AM24" i="1"/>
  <c r="AK24" i="1"/>
  <c r="AI24" i="1"/>
  <c r="AG24" i="1"/>
  <c r="AE24" i="1"/>
  <c r="AD24" i="1"/>
  <c r="AC24" i="1"/>
  <c r="AA24" i="1"/>
  <c r="Y24" i="1"/>
  <c r="W24" i="1"/>
  <c r="U24" i="1"/>
  <c r="T24" i="1"/>
  <c r="S24" i="1"/>
  <c r="Q24" i="1"/>
  <c r="O24" i="1"/>
  <c r="EQ23" i="1"/>
  <c r="EQ22" i="1" s="1"/>
  <c r="EL23" i="1"/>
  <c r="EL22" i="1" s="1"/>
  <c r="EJ23" i="1"/>
  <c r="EJ22" i="1" s="1"/>
  <c r="EH23" i="1"/>
  <c r="EF23" i="1"/>
  <c r="EF22" i="1" s="1"/>
  <c r="ED23" i="1"/>
  <c r="ED22" i="1" s="1"/>
  <c r="EB23" i="1"/>
  <c r="EB22" i="1" s="1"/>
  <c r="DZ23" i="1"/>
  <c r="DZ22" i="1" s="1"/>
  <c r="DX23" i="1"/>
  <c r="DX22" i="1" s="1"/>
  <c r="DV23" i="1"/>
  <c r="DV22" i="1" s="1"/>
  <c r="DT23" i="1"/>
  <c r="DT22" i="1" s="1"/>
  <c r="DR23" i="1"/>
  <c r="DR22" i="1" s="1"/>
  <c r="DP23" i="1"/>
  <c r="DP22" i="1" s="1"/>
  <c r="DN23" i="1"/>
  <c r="DN22" i="1" s="1"/>
  <c r="DL23" i="1"/>
  <c r="DL22" i="1" s="1"/>
  <c r="DJ23" i="1"/>
  <c r="DH23" i="1"/>
  <c r="DH22" i="1" s="1"/>
  <c r="DF23" i="1"/>
  <c r="DF22" i="1" s="1"/>
  <c r="DD23" i="1"/>
  <c r="DD22" i="1" s="1"/>
  <c r="DB23" i="1"/>
  <c r="DB22" i="1" s="1"/>
  <c r="CZ23" i="1"/>
  <c r="CZ22" i="1" s="1"/>
  <c r="CX23" i="1"/>
  <c r="CX22" i="1" s="1"/>
  <c r="CV23" i="1"/>
  <c r="CV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AJ23" i="1"/>
  <c r="AJ22" i="1" s="1"/>
  <c r="AH23" i="1"/>
  <c r="AH22" i="1" s="1"/>
  <c r="AF23" i="1"/>
  <c r="AF22" i="1" s="1"/>
  <c r="AB23" i="1"/>
  <c r="AB22" i="1" s="1"/>
  <c r="Z23" i="1"/>
  <c r="Z22" i="1" s="1"/>
  <c r="X23" i="1"/>
  <c r="X22" i="1" s="1"/>
  <c r="V23" i="1"/>
  <c r="V22" i="1" s="1"/>
  <c r="T23" i="1"/>
  <c r="R23" i="1"/>
  <c r="R22" i="1" s="1"/>
  <c r="P23" i="1"/>
  <c r="P22" i="1" s="1"/>
  <c r="EN22" i="1"/>
  <c r="EM22" i="1"/>
  <c r="EK22" i="1"/>
  <c r="EI22" i="1"/>
  <c r="EH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J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D22" i="1"/>
  <c r="AC22" i="1"/>
  <c r="AA22" i="1"/>
  <c r="Y22" i="1"/>
  <c r="W22" i="1"/>
  <c r="U22" i="1"/>
  <c r="S22" i="1"/>
  <c r="Q22" i="1"/>
  <c r="O22" i="1"/>
  <c r="EQ21" i="1"/>
  <c r="EP21" i="1"/>
  <c r="EL21" i="1"/>
  <c r="AZ21" i="1"/>
  <c r="AV21" i="1"/>
  <c r="V21" i="1"/>
  <c r="EQ20" i="1"/>
  <c r="EP20" i="1"/>
  <c r="EL20" i="1"/>
  <c r="AZ20" i="1"/>
  <c r="AV20" i="1"/>
  <c r="V20" i="1"/>
  <c r="EQ19" i="1"/>
  <c r="EP19" i="1"/>
  <c r="EL19" i="1"/>
  <c r="AZ19" i="1"/>
  <c r="AV19" i="1"/>
  <c r="V19" i="1"/>
  <c r="EQ18" i="1"/>
  <c r="EP18" i="1"/>
  <c r="EL18" i="1"/>
  <c r="AZ18" i="1"/>
  <c r="AV18" i="1"/>
  <c r="V18" i="1"/>
  <c r="EQ17" i="1"/>
  <c r="EL17" i="1"/>
  <c r="CX17" i="1"/>
  <c r="BJ17" i="1"/>
  <c r="AZ17" i="1"/>
  <c r="AV17" i="1"/>
  <c r="AT17" i="1"/>
  <c r="V17" i="1"/>
  <c r="EQ16" i="1"/>
  <c r="EL16" i="1"/>
  <c r="EJ16" i="1"/>
  <c r="EH16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B16" i="1"/>
  <c r="Z16" i="1"/>
  <c r="X16" i="1"/>
  <c r="V16" i="1"/>
  <c r="T16" i="1"/>
  <c r="R16" i="1"/>
  <c r="P16" i="1"/>
  <c r="EQ15" i="1"/>
  <c r="EL15" i="1"/>
  <c r="EJ15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V15" i="1"/>
  <c r="T15" i="1"/>
  <c r="R15" i="1"/>
  <c r="P15" i="1"/>
  <c r="EQ14" i="1"/>
  <c r="EL14" i="1"/>
  <c r="EJ14" i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B14" i="1"/>
  <c r="Z14" i="1"/>
  <c r="X14" i="1"/>
  <c r="V14" i="1"/>
  <c r="T14" i="1"/>
  <c r="R14" i="1"/>
  <c r="P14" i="1"/>
  <c r="EL13" i="1"/>
  <c r="EJ13" i="1"/>
  <c r="EH13" i="1"/>
  <c r="EF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U13" i="1"/>
  <c r="EQ13" i="1" s="1"/>
  <c r="AT13" i="1"/>
  <c r="AR13" i="1"/>
  <c r="AP13" i="1"/>
  <c r="AN13" i="1"/>
  <c r="AL13" i="1"/>
  <c r="AJ13" i="1"/>
  <c r="AH13" i="1"/>
  <c r="AF13" i="1"/>
  <c r="AB13" i="1"/>
  <c r="Z13" i="1"/>
  <c r="X13" i="1"/>
  <c r="V13" i="1"/>
  <c r="T13" i="1"/>
  <c r="R13" i="1"/>
  <c r="P13" i="1"/>
  <c r="EQ12" i="1"/>
  <c r="EL12" i="1"/>
  <c r="EJ12" i="1"/>
  <c r="EH12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F34" i="1" s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B12" i="1"/>
  <c r="Z12" i="1"/>
  <c r="X12" i="1"/>
  <c r="V12" i="1"/>
  <c r="T12" i="1"/>
  <c r="R12" i="1"/>
  <c r="P12" i="1"/>
  <c r="EO11" i="1"/>
  <c r="EO258" i="1" s="1"/>
  <c r="EO264" i="1" s="1"/>
  <c r="EN11" i="1"/>
  <c r="EM11" i="1"/>
  <c r="EK11" i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S11" i="1"/>
  <c r="AQ11" i="1"/>
  <c r="AO11" i="1"/>
  <c r="AM11" i="1"/>
  <c r="AK11" i="1"/>
  <c r="AI11" i="1"/>
  <c r="AG11" i="1"/>
  <c r="AE11" i="1"/>
  <c r="AD11" i="1"/>
  <c r="AC11" i="1"/>
  <c r="AA11" i="1"/>
  <c r="Y11" i="1"/>
  <c r="W11" i="1"/>
  <c r="U11" i="1"/>
  <c r="S11" i="1"/>
  <c r="Q11" i="1"/>
  <c r="O11" i="1"/>
  <c r="AR4" i="1"/>
  <c r="CH74" i="1" l="1"/>
  <c r="DR74" i="1"/>
  <c r="CR181" i="1"/>
  <c r="V26" i="1"/>
  <c r="EQ26" i="1"/>
  <c r="V46" i="1"/>
  <c r="BN49" i="1"/>
  <c r="CX49" i="1"/>
  <c r="EH49" i="1"/>
  <c r="CP69" i="1"/>
  <c r="EH174" i="1"/>
  <c r="R241" i="1"/>
  <c r="DV30" i="1"/>
  <c r="AP41" i="1"/>
  <c r="BB41" i="1"/>
  <c r="BN41" i="1"/>
  <c r="BZ41" i="1"/>
  <c r="CL41" i="1"/>
  <c r="CX41" i="1"/>
  <c r="DJ41" i="1"/>
  <c r="DV41" i="1"/>
  <c r="EH41" i="1"/>
  <c r="P69" i="1"/>
  <c r="AP69" i="1"/>
  <c r="CX69" i="1"/>
  <c r="DJ69" i="1"/>
  <c r="DV69" i="1"/>
  <c r="EH69" i="1"/>
  <c r="P174" i="1"/>
  <c r="AB174" i="1"/>
  <c r="AP174" i="1"/>
  <c r="BB174" i="1"/>
  <c r="BN174" i="1"/>
  <c r="BZ174" i="1"/>
  <c r="CL174" i="1"/>
  <c r="CX174" i="1"/>
  <c r="DJ174" i="1"/>
  <c r="DV174" i="1"/>
  <c r="AV49" i="1"/>
  <c r="CF49" i="1"/>
  <c r="DD49" i="1"/>
  <c r="P62" i="1"/>
  <c r="AB62" i="1"/>
  <c r="AP62" i="1"/>
  <c r="BB62" i="1"/>
  <c r="BN62" i="1"/>
  <c r="BZ62" i="1"/>
  <c r="CL62" i="1"/>
  <c r="CX62" i="1"/>
  <c r="DJ62" i="1"/>
  <c r="DV62" i="1"/>
  <c r="EH62" i="1"/>
  <c r="T65" i="1"/>
  <c r="AN65" i="1"/>
  <c r="AZ65" i="1"/>
  <c r="BL65" i="1"/>
  <c r="BX65" i="1"/>
  <c r="CJ65" i="1"/>
  <c r="DH65" i="1"/>
  <c r="DT65" i="1"/>
  <c r="AV181" i="1"/>
  <c r="BT181" i="1"/>
  <c r="Z181" i="1"/>
  <c r="R181" i="1"/>
  <c r="BF225" i="1"/>
  <c r="CD225" i="1"/>
  <c r="CF58" i="1"/>
  <c r="AF167" i="1"/>
  <c r="DL167" i="1"/>
  <c r="BV174" i="1"/>
  <c r="R210" i="1"/>
  <c r="CT221" i="1"/>
  <c r="Z26" i="1"/>
  <c r="EQ41" i="1"/>
  <c r="AT46" i="1"/>
  <c r="BF46" i="1"/>
  <c r="CD46" i="1"/>
  <c r="DN46" i="1"/>
  <c r="BV58" i="1"/>
  <c r="R69" i="1"/>
  <c r="AF69" i="1"/>
  <c r="AR69" i="1"/>
  <c r="BD69" i="1"/>
  <c r="BP69" i="1"/>
  <c r="CB69" i="1"/>
  <c r="CN69" i="1"/>
  <c r="CZ69" i="1"/>
  <c r="DL69" i="1"/>
  <c r="DX69" i="1"/>
  <c r="EJ69" i="1"/>
  <c r="CV79" i="1"/>
  <c r="DH79" i="1"/>
  <c r="DT79" i="1"/>
  <c r="ER144" i="1"/>
  <c r="AN46" i="1"/>
  <c r="CJ46" i="1"/>
  <c r="R221" i="1"/>
  <c r="AP241" i="1"/>
  <c r="BB241" i="1"/>
  <c r="X241" i="1"/>
  <c r="CF30" i="1"/>
  <c r="AR41" i="1"/>
  <c r="BD41" i="1"/>
  <c r="BP41" i="1"/>
  <c r="CN41" i="1"/>
  <c r="CZ41" i="1"/>
  <c r="DL41" i="1"/>
  <c r="DX41" i="1"/>
  <c r="EJ41" i="1"/>
  <c r="ER128" i="1"/>
  <c r="EB174" i="1"/>
  <c r="BT196" i="1"/>
  <c r="R196" i="1"/>
  <c r="CZ196" i="1"/>
  <c r="T203" i="1"/>
  <c r="AP203" i="1"/>
  <c r="T221" i="1"/>
  <c r="BV221" i="1"/>
  <c r="DR221" i="1"/>
  <c r="AN225" i="1"/>
  <c r="T230" i="1"/>
  <c r="AT230" i="1"/>
  <c r="BF230" i="1"/>
  <c r="CL230" i="1"/>
  <c r="X174" i="1"/>
  <c r="DF174" i="1"/>
  <c r="X196" i="1"/>
  <c r="AL196" i="1"/>
  <c r="AX196" i="1"/>
  <c r="BJ196" i="1"/>
  <c r="BV196" i="1"/>
  <c r="CH196" i="1"/>
  <c r="CT196" i="1"/>
  <c r="DF196" i="1"/>
  <c r="DR196" i="1"/>
  <c r="ED196" i="1"/>
  <c r="BN196" i="1"/>
  <c r="CL196" i="1"/>
  <c r="CX196" i="1"/>
  <c r="DJ196" i="1"/>
  <c r="DV196" i="1"/>
  <c r="EH196" i="1"/>
  <c r="V203" i="1"/>
  <c r="AJ203" i="1"/>
  <c r="AV203" i="1"/>
  <c r="BH203" i="1"/>
  <c r="BT203" i="1"/>
  <c r="CF203" i="1"/>
  <c r="CR203" i="1"/>
  <c r="DD203" i="1"/>
  <c r="DP203" i="1"/>
  <c r="EB203" i="1"/>
  <c r="EQ203" i="1"/>
  <c r="DD230" i="1"/>
  <c r="EJ174" i="1"/>
  <c r="Z196" i="1"/>
  <c r="EQ225" i="1"/>
  <c r="AF225" i="1"/>
  <c r="EJ225" i="1"/>
  <c r="DH225" i="1"/>
  <c r="DT225" i="1"/>
  <c r="X181" i="1"/>
  <c r="DP181" i="1"/>
  <c r="AT26" i="1"/>
  <c r="BR26" i="1"/>
  <c r="DB26" i="1"/>
  <c r="AL46" i="1"/>
  <c r="ED46" i="1"/>
  <c r="AN41" i="1"/>
  <c r="AZ41" i="1"/>
  <c r="BL41" i="1"/>
  <c r="BX41" i="1"/>
  <c r="CJ41" i="1"/>
  <c r="CV41" i="1"/>
  <c r="DH41" i="1"/>
  <c r="DT41" i="1"/>
  <c r="EF41" i="1"/>
  <c r="BL46" i="1"/>
  <c r="DH46" i="1"/>
  <c r="EF46" i="1"/>
  <c r="P65" i="1"/>
  <c r="BN65" i="1"/>
  <c r="AL26" i="1"/>
  <c r="AX26" i="1"/>
  <c r="BJ26" i="1"/>
  <c r="BV26" i="1"/>
  <c r="CH26" i="1"/>
  <c r="CT26" i="1"/>
  <c r="DF26" i="1"/>
  <c r="DR26" i="1"/>
  <c r="ED26" i="1"/>
  <c r="AF11" i="1"/>
  <c r="AR11" i="1"/>
  <c r="BD11" i="1"/>
  <c r="BP11" i="1"/>
  <c r="CB11" i="1"/>
  <c r="CN11" i="1"/>
  <c r="CZ11" i="1"/>
  <c r="DL11" i="1"/>
  <c r="DX11" i="1"/>
  <c r="EJ11" i="1"/>
  <c r="ER14" i="1"/>
  <c r="AB11" i="1"/>
  <c r="ER17" i="1"/>
  <c r="ER18" i="1"/>
  <c r="P46" i="1"/>
  <c r="AB46" i="1"/>
  <c r="AH46" i="1"/>
  <c r="BR46" i="1"/>
  <c r="DN26" i="1"/>
  <c r="EQ37" i="1"/>
  <c r="DB46" i="1"/>
  <c r="DZ46" i="1"/>
  <c r="EL46" i="1"/>
  <c r="T58" i="1"/>
  <c r="X58" i="1"/>
  <c r="AL58" i="1"/>
  <c r="AX58" i="1"/>
  <c r="BJ58" i="1"/>
  <c r="CH58" i="1"/>
  <c r="CT58" i="1"/>
  <c r="DF58" i="1"/>
  <c r="DR58" i="1"/>
  <c r="ED58" i="1"/>
  <c r="AX65" i="1"/>
  <c r="AX160" i="1"/>
  <c r="BJ160" i="1"/>
  <c r="CH160" i="1"/>
  <c r="CT160" i="1"/>
  <c r="DF160" i="1"/>
  <c r="DR160" i="1"/>
  <c r="AN160" i="1"/>
  <c r="BX160" i="1"/>
  <c r="DH160" i="1"/>
  <c r="R174" i="1"/>
  <c r="AF174" i="1"/>
  <c r="AR174" i="1"/>
  <c r="BD174" i="1"/>
  <c r="BP174" i="1"/>
  <c r="CB174" i="1"/>
  <c r="CN174" i="1"/>
  <c r="CZ174" i="1"/>
  <c r="DL174" i="1"/>
  <c r="DX174" i="1"/>
  <c r="AV174" i="1"/>
  <c r="CF174" i="1"/>
  <c r="CR174" i="1"/>
  <c r="DP174" i="1"/>
  <c r="AF196" i="1"/>
  <c r="BD196" i="1"/>
  <c r="BP196" i="1"/>
  <c r="CB196" i="1"/>
  <c r="CN196" i="1"/>
  <c r="DL196" i="1"/>
  <c r="EJ196" i="1"/>
  <c r="DP196" i="1"/>
  <c r="R203" i="1"/>
  <c r="BP203" i="1"/>
  <c r="CN203" i="1"/>
  <c r="AF210" i="1"/>
  <c r="BP210" i="1"/>
  <c r="CZ210" i="1"/>
  <c r="EJ210" i="1"/>
  <c r="Z221" i="1"/>
  <c r="AN221" i="1"/>
  <c r="BL221" i="1"/>
  <c r="BH241" i="1"/>
  <c r="DP241" i="1"/>
  <c r="R37" i="1"/>
  <c r="ER40" i="1"/>
  <c r="AV62" i="1"/>
  <c r="BH62" i="1"/>
  <c r="CF62" i="1"/>
  <c r="CR62" i="1"/>
  <c r="DD62" i="1"/>
  <c r="DP62" i="1"/>
  <c r="EB62" i="1"/>
  <c r="Z62" i="1"/>
  <c r="AN62" i="1"/>
  <c r="AZ62" i="1"/>
  <c r="BL62" i="1"/>
  <c r="BX62" i="1"/>
  <c r="CJ62" i="1"/>
  <c r="CV62" i="1"/>
  <c r="DH62" i="1"/>
  <c r="DT62" i="1"/>
  <c r="EF62" i="1"/>
  <c r="AB69" i="1"/>
  <c r="BN69" i="1"/>
  <c r="AT69" i="1"/>
  <c r="CD69" i="1"/>
  <c r="DZ69" i="1"/>
  <c r="ER124" i="1"/>
  <c r="ER145" i="1"/>
  <c r="T174" i="1"/>
  <c r="AH174" i="1"/>
  <c r="AT174" i="1"/>
  <c r="BF174" i="1"/>
  <c r="BR174" i="1"/>
  <c r="CD174" i="1"/>
  <c r="CP174" i="1"/>
  <c r="AL174" i="1"/>
  <c r="BJ174" i="1"/>
  <c r="CT174" i="1"/>
  <c r="ED174" i="1"/>
  <c r="AN191" i="1"/>
  <c r="BX191" i="1"/>
  <c r="DH191" i="1"/>
  <c r="AP196" i="1"/>
  <c r="CH203" i="1"/>
  <c r="ED203" i="1"/>
  <c r="BZ203" i="1"/>
  <c r="DV203" i="1"/>
  <c r="X221" i="1"/>
  <c r="AL221" i="1"/>
  <c r="AX221" i="1"/>
  <c r="BJ221" i="1"/>
  <c r="CH221" i="1"/>
  <c r="DF221" i="1"/>
  <c r="ED221" i="1"/>
  <c r="DZ221" i="1"/>
  <c r="AB65" i="1"/>
  <c r="AP65" i="1"/>
  <c r="BB65" i="1"/>
  <c r="BZ65" i="1"/>
  <c r="CL65" i="1"/>
  <c r="CX65" i="1"/>
  <c r="DJ65" i="1"/>
  <c r="DV65" i="1"/>
  <c r="EH65" i="1"/>
  <c r="AJ65" i="1"/>
  <c r="AV65" i="1"/>
  <c r="BT65" i="1"/>
  <c r="CF65" i="1"/>
  <c r="CR65" i="1"/>
  <c r="DP65" i="1"/>
  <c r="EB65" i="1"/>
  <c r="CV65" i="1"/>
  <c r="R74" i="1"/>
  <c r="AF74" i="1"/>
  <c r="AR74" i="1"/>
  <c r="BP74" i="1"/>
  <c r="CB74" i="1"/>
  <c r="CZ74" i="1"/>
  <c r="DL74" i="1"/>
  <c r="EJ74" i="1"/>
  <c r="BT74" i="1"/>
  <c r="DD74" i="1"/>
  <c r="BB181" i="1"/>
  <c r="BZ181" i="1"/>
  <c r="CX181" i="1"/>
  <c r="DV181" i="1"/>
  <c r="P191" i="1"/>
  <c r="AB191" i="1"/>
  <c r="AP191" i="1"/>
  <c r="BB191" i="1"/>
  <c r="BN191" i="1"/>
  <c r="BZ191" i="1"/>
  <c r="CL191" i="1"/>
  <c r="CX191" i="1"/>
  <c r="DJ191" i="1"/>
  <c r="DV191" i="1"/>
  <c r="EH191" i="1"/>
  <c r="CP191" i="1"/>
  <c r="CH191" i="1"/>
  <c r="V210" i="1"/>
  <c r="AJ210" i="1"/>
  <c r="AV210" i="1"/>
  <c r="BH210" i="1"/>
  <c r="BT210" i="1"/>
  <c r="CF210" i="1"/>
  <c r="CR210" i="1"/>
  <c r="DD210" i="1"/>
  <c r="DP210" i="1"/>
  <c r="EB210" i="1"/>
  <c r="Z210" i="1"/>
  <c r="AP210" i="1"/>
  <c r="BZ210" i="1"/>
  <c r="DJ210" i="1"/>
  <c r="T210" i="1"/>
  <c r="AP230" i="1"/>
  <c r="BB230" i="1"/>
  <c r="BZ230" i="1"/>
  <c r="CX230" i="1"/>
  <c r="DJ230" i="1"/>
  <c r="EH230" i="1"/>
  <c r="BT241" i="1"/>
  <c r="EB241" i="1"/>
  <c r="ER255" i="1"/>
  <c r="ER257" i="1"/>
  <c r="EB58" i="1"/>
  <c r="X79" i="1"/>
  <c r="ER81" i="1"/>
  <c r="DV79" i="1"/>
  <c r="ER85" i="1"/>
  <c r="V79" i="1"/>
  <c r="BH79" i="1"/>
  <c r="CR79" i="1"/>
  <c r="ER88" i="1"/>
  <c r="ER110" i="1"/>
  <c r="ER116" i="1"/>
  <c r="DZ79" i="1"/>
  <c r="ER134" i="1"/>
  <c r="ER137" i="1"/>
  <c r="ER140" i="1"/>
  <c r="ER146" i="1"/>
  <c r="ER149" i="1"/>
  <c r="ER155" i="1"/>
  <c r="AF160" i="1"/>
  <c r="AR160" i="1"/>
  <c r="BD160" i="1"/>
  <c r="CN160" i="1"/>
  <c r="R167" i="1"/>
  <c r="AR167" i="1"/>
  <c r="BD167" i="1"/>
  <c r="BP167" i="1"/>
  <c r="CB167" i="1"/>
  <c r="CN167" i="1"/>
  <c r="CZ167" i="1"/>
  <c r="DX167" i="1"/>
  <c r="AV167" i="1"/>
  <c r="BT167" i="1"/>
  <c r="CF167" i="1"/>
  <c r="DD167" i="1"/>
  <c r="DP167" i="1"/>
  <c r="ER222" i="1"/>
  <c r="AB221" i="1"/>
  <c r="AP221" i="1"/>
  <c r="BB221" i="1"/>
  <c r="BN221" i="1"/>
  <c r="BZ221" i="1"/>
  <c r="CL221" i="1"/>
  <c r="CX221" i="1"/>
  <c r="DJ221" i="1"/>
  <c r="DV221" i="1"/>
  <c r="EH221" i="1"/>
  <c r="AH221" i="1"/>
  <c r="AT221" i="1"/>
  <c r="BR221" i="1"/>
  <c r="CD221" i="1"/>
  <c r="CP221" i="1"/>
  <c r="R230" i="1"/>
  <c r="V230" i="1"/>
  <c r="BT230" i="1"/>
  <c r="DP230" i="1"/>
  <c r="BD210" i="1"/>
  <c r="CN210" i="1"/>
  <c r="DX210" i="1"/>
  <c r="ED225" i="1"/>
  <c r="AH230" i="1"/>
  <c r="X230" i="1"/>
  <c r="CL30" i="1"/>
  <c r="X11" i="1"/>
  <c r="DH11" i="1"/>
  <c r="BD26" i="1"/>
  <c r="CN26" i="1"/>
  <c r="DL26" i="1"/>
  <c r="DX26" i="1"/>
  <c r="DD30" i="1"/>
  <c r="CH46" i="1"/>
  <c r="R49" i="1"/>
  <c r="AF49" i="1"/>
  <c r="AR49" i="1"/>
  <c r="BD49" i="1"/>
  <c r="BP49" i="1"/>
  <c r="CB49" i="1"/>
  <c r="CN49" i="1"/>
  <c r="CZ49" i="1"/>
  <c r="DL49" i="1"/>
  <c r="DX49" i="1"/>
  <c r="EJ49" i="1"/>
  <c r="AJ49" i="1"/>
  <c r="BH49" i="1"/>
  <c r="BT49" i="1"/>
  <c r="CR49" i="1"/>
  <c r="DP49" i="1"/>
  <c r="EB49" i="1"/>
  <c r="BF69" i="1"/>
  <c r="DN69" i="1"/>
  <c r="BT79" i="1"/>
  <c r="ER87" i="1"/>
  <c r="ER89" i="1"/>
  <c r="ER98" i="1"/>
  <c r="ER152" i="1"/>
  <c r="Z160" i="1"/>
  <c r="BL160" i="1"/>
  <c r="P11" i="1"/>
  <c r="BB30" i="1"/>
  <c r="AN11" i="1"/>
  <c r="BX11" i="1"/>
  <c r="AF26" i="1"/>
  <c r="AR26" i="1"/>
  <c r="BP26" i="1"/>
  <c r="CB26" i="1"/>
  <c r="CZ26" i="1"/>
  <c r="EJ26" i="1"/>
  <c r="BF26" i="1"/>
  <c r="CP26" i="1"/>
  <c r="DZ26" i="1"/>
  <c r="X30" i="1"/>
  <c r="AJ30" i="1"/>
  <c r="CJ30" i="1"/>
  <c r="DP30" i="1"/>
  <c r="AL41" i="1"/>
  <c r="AX41" i="1"/>
  <c r="BJ41" i="1"/>
  <c r="BV41" i="1"/>
  <c r="CH41" i="1"/>
  <c r="CT41" i="1"/>
  <c r="DF41" i="1"/>
  <c r="DR41" i="1"/>
  <c r="ED41" i="1"/>
  <c r="BF11" i="1"/>
  <c r="DZ11" i="1"/>
  <c r="P26" i="1"/>
  <c r="AB26" i="1"/>
  <c r="DJ30" i="1"/>
  <c r="T41" i="1"/>
  <c r="X49" i="1"/>
  <c r="AL49" i="1"/>
  <c r="AX49" i="1"/>
  <c r="BJ49" i="1"/>
  <c r="BV49" i="1"/>
  <c r="CH49" i="1"/>
  <c r="CT49" i="1"/>
  <c r="DF49" i="1"/>
  <c r="DR49" i="1"/>
  <c r="ED49" i="1"/>
  <c r="AP49" i="1"/>
  <c r="BB49" i="1"/>
  <c r="BZ49" i="1"/>
  <c r="CL49" i="1"/>
  <c r="T160" i="1"/>
  <c r="AH160" i="1"/>
  <c r="AT160" i="1"/>
  <c r="BF160" i="1"/>
  <c r="BR160" i="1"/>
  <c r="CD160" i="1"/>
  <c r="CP160" i="1"/>
  <c r="DB160" i="1"/>
  <c r="DN160" i="1"/>
  <c r="DZ160" i="1"/>
  <c r="EL160" i="1"/>
  <c r="BV160" i="1"/>
  <c r="ED160" i="1"/>
  <c r="CB160" i="1"/>
  <c r="DX160" i="1"/>
  <c r="ER165" i="1"/>
  <c r="BB210" i="1"/>
  <c r="CL210" i="1"/>
  <c r="DV210" i="1"/>
  <c r="CP11" i="1"/>
  <c r="V11" i="1"/>
  <c r="AZ11" i="1"/>
  <c r="BL11" i="1"/>
  <c r="CJ11" i="1"/>
  <c r="CV11" i="1"/>
  <c r="DT11" i="1"/>
  <c r="EF11" i="1"/>
  <c r="AH11" i="1"/>
  <c r="AT11" i="1"/>
  <c r="BR11" i="1"/>
  <c r="CD11" i="1"/>
  <c r="DB11" i="1"/>
  <c r="DN11" i="1"/>
  <c r="EL11" i="1"/>
  <c r="ER19" i="1"/>
  <c r="AF41" i="1"/>
  <c r="CB41" i="1"/>
  <c r="CP46" i="1"/>
  <c r="BB69" i="1"/>
  <c r="BZ69" i="1"/>
  <c r="CL69" i="1"/>
  <c r="CD79" i="1"/>
  <c r="ER106" i="1"/>
  <c r="ER131" i="1"/>
  <c r="ER133" i="1"/>
  <c r="ER148" i="1"/>
  <c r="ER154" i="1"/>
  <c r="DV49" i="1"/>
  <c r="V58" i="1"/>
  <c r="AJ58" i="1"/>
  <c r="AV58" i="1"/>
  <c r="BH58" i="1"/>
  <c r="BT58" i="1"/>
  <c r="CR58" i="1"/>
  <c r="DD58" i="1"/>
  <c r="DP58" i="1"/>
  <c r="EQ58" i="1"/>
  <c r="Z58" i="1"/>
  <c r="R65" i="1"/>
  <c r="AR65" i="1"/>
  <c r="BD65" i="1"/>
  <c r="BP65" i="1"/>
  <c r="CB65" i="1"/>
  <c r="CN65" i="1"/>
  <c r="CZ65" i="1"/>
  <c r="DL65" i="1"/>
  <c r="DX65" i="1"/>
  <c r="EJ65" i="1"/>
  <c r="X65" i="1"/>
  <c r="BV65" i="1"/>
  <c r="CH65" i="1"/>
  <c r="CT65" i="1"/>
  <c r="DF65" i="1"/>
  <c r="DR65" i="1"/>
  <c r="ED65" i="1"/>
  <c r="V69" i="1"/>
  <c r="AJ69" i="1"/>
  <c r="AV69" i="1"/>
  <c r="BH69" i="1"/>
  <c r="BT69" i="1"/>
  <c r="CF69" i="1"/>
  <c r="CR69" i="1"/>
  <c r="DD69" i="1"/>
  <c r="DP69" i="1"/>
  <c r="EB69" i="1"/>
  <c r="EN79" i="1"/>
  <c r="EN258" i="1" s="1"/>
  <c r="EN264" i="1" s="1"/>
  <c r="ER94" i="1"/>
  <c r="ER112" i="1"/>
  <c r="ER132" i="1"/>
  <c r="ER135" i="1"/>
  <c r="ER138" i="1"/>
  <c r="ER141" i="1"/>
  <c r="ER143" i="1"/>
  <c r="ER151" i="1"/>
  <c r="ER157" i="1"/>
  <c r="CJ160" i="1"/>
  <c r="CV160" i="1"/>
  <c r="DT160" i="1"/>
  <c r="EF160" i="1"/>
  <c r="DL160" i="1"/>
  <c r="AN167" i="1"/>
  <c r="AZ167" i="1"/>
  <c r="BL167" i="1"/>
  <c r="BX167" i="1"/>
  <c r="CJ167" i="1"/>
  <c r="CV167" i="1"/>
  <c r="DH167" i="1"/>
  <c r="DT167" i="1"/>
  <c r="ER198" i="1"/>
  <c r="ER201" i="1"/>
  <c r="T69" i="1"/>
  <c r="AH69" i="1"/>
  <c r="BR69" i="1"/>
  <c r="DB69" i="1"/>
  <c r="EL69" i="1"/>
  <c r="AP74" i="1"/>
  <c r="BZ74" i="1"/>
  <c r="DJ74" i="1"/>
  <c r="ER78" i="1"/>
  <c r="ER86" i="1"/>
  <c r="DD79" i="1"/>
  <c r="ER90" i="1"/>
  <c r="ER111" i="1"/>
  <c r="ER120" i="1"/>
  <c r="ER150" i="1"/>
  <c r="ER156" i="1"/>
  <c r="ER172" i="1"/>
  <c r="ER47" i="1"/>
  <c r="AZ46" i="1"/>
  <c r="BX46" i="1"/>
  <c r="CV46" i="1"/>
  <c r="DT46" i="1"/>
  <c r="AR58" i="1"/>
  <c r="BP58" i="1"/>
  <c r="CN58" i="1"/>
  <c r="DL58" i="1"/>
  <c r="EJ58" i="1"/>
  <c r="AT62" i="1"/>
  <c r="BF62" i="1"/>
  <c r="CD62" i="1"/>
  <c r="CP62" i="1"/>
  <c r="DN62" i="1"/>
  <c r="DZ62" i="1"/>
  <c r="EF65" i="1"/>
  <c r="Z69" i="1"/>
  <c r="AN69" i="1"/>
  <c r="AZ69" i="1"/>
  <c r="BL69" i="1"/>
  <c r="BX69" i="1"/>
  <c r="CJ69" i="1"/>
  <c r="CV69" i="1"/>
  <c r="DH69" i="1"/>
  <c r="DT69" i="1"/>
  <c r="EF69" i="1"/>
  <c r="V74" i="1"/>
  <c r="AJ74" i="1"/>
  <c r="AV74" i="1"/>
  <c r="BH74" i="1"/>
  <c r="CF74" i="1"/>
  <c r="CR74" i="1"/>
  <c r="DP74" i="1"/>
  <c r="EB74" i="1"/>
  <c r="EQ74" i="1"/>
  <c r="BF79" i="1"/>
  <c r="DN79" i="1"/>
  <c r="ER102" i="1"/>
  <c r="ER136" i="1"/>
  <c r="ER139" i="1"/>
  <c r="ER142" i="1"/>
  <c r="ER147" i="1"/>
  <c r="ER153" i="1"/>
  <c r="ER159" i="1"/>
  <c r="V160" i="1"/>
  <c r="AJ174" i="1"/>
  <c r="BH174" i="1"/>
  <c r="BT174" i="1"/>
  <c r="DD174" i="1"/>
  <c r="AJ181" i="1"/>
  <c r="BH181" i="1"/>
  <c r="CF181" i="1"/>
  <c r="DD181" i="1"/>
  <c r="EB181" i="1"/>
  <c r="T191" i="1"/>
  <c r="AT191" i="1"/>
  <c r="BR191" i="1"/>
  <c r="DN191" i="1"/>
  <c r="EL191" i="1"/>
  <c r="AL191" i="1"/>
  <c r="BJ191" i="1"/>
  <c r="DF191" i="1"/>
  <c r="ED191" i="1"/>
  <c r="Z203" i="1"/>
  <c r="AN203" i="1"/>
  <c r="AZ203" i="1"/>
  <c r="BL203" i="1"/>
  <c r="BX203" i="1"/>
  <c r="CJ203" i="1"/>
  <c r="CV203" i="1"/>
  <c r="DH203" i="1"/>
  <c r="DT203" i="1"/>
  <c r="EF203" i="1"/>
  <c r="AF203" i="1"/>
  <c r="AR203" i="1"/>
  <c r="BD203" i="1"/>
  <c r="CB203" i="1"/>
  <c r="CZ203" i="1"/>
  <c r="DL203" i="1"/>
  <c r="DX203" i="1"/>
  <c r="EJ203" i="1"/>
  <c r="BF221" i="1"/>
  <c r="DB221" i="1"/>
  <c r="DN221" i="1"/>
  <c r="EL221" i="1"/>
  <c r="T225" i="1"/>
  <c r="AH225" i="1"/>
  <c r="AT225" i="1"/>
  <c r="BR225" i="1"/>
  <c r="CP225" i="1"/>
  <c r="DB225" i="1"/>
  <c r="DN225" i="1"/>
  <c r="DZ225" i="1"/>
  <c r="EL225" i="1"/>
  <c r="Z225" i="1"/>
  <c r="BX225" i="1"/>
  <c r="ER158" i="1"/>
  <c r="P160" i="1"/>
  <c r="AB160" i="1"/>
  <c r="AP160" i="1"/>
  <c r="BN160" i="1"/>
  <c r="BZ160" i="1"/>
  <c r="CL160" i="1"/>
  <c r="CX160" i="1"/>
  <c r="DJ160" i="1"/>
  <c r="DV160" i="1"/>
  <c r="T167" i="1"/>
  <c r="X167" i="1"/>
  <c r="AL167" i="1"/>
  <c r="AX167" i="1"/>
  <c r="ER170" i="1"/>
  <c r="AX174" i="1"/>
  <c r="CH174" i="1"/>
  <c r="DR174" i="1"/>
  <c r="AP181" i="1"/>
  <c r="T196" i="1"/>
  <c r="AJ167" i="1"/>
  <c r="BH167" i="1"/>
  <c r="CR167" i="1"/>
  <c r="EB167" i="1"/>
  <c r="ER182" i="1"/>
  <c r="AB181" i="1"/>
  <c r="AN181" i="1"/>
  <c r="AZ181" i="1"/>
  <c r="BL181" i="1"/>
  <c r="BX181" i="1"/>
  <c r="CJ181" i="1"/>
  <c r="CV181" i="1"/>
  <c r="DH181" i="1"/>
  <c r="DT181" i="1"/>
  <c r="EF181" i="1"/>
  <c r="BN181" i="1"/>
  <c r="CL181" i="1"/>
  <c r="DJ181" i="1"/>
  <c r="EH181" i="1"/>
  <c r="V196" i="1"/>
  <c r="AJ196" i="1"/>
  <c r="AV196" i="1"/>
  <c r="BH196" i="1"/>
  <c r="CF196" i="1"/>
  <c r="CR196" i="1"/>
  <c r="DD196" i="1"/>
  <c r="EB196" i="1"/>
  <c r="EQ196" i="1"/>
  <c r="AR196" i="1"/>
  <c r="DX196" i="1"/>
  <c r="AH210" i="1"/>
  <c r="AT210" i="1"/>
  <c r="BF210" i="1"/>
  <c r="BR210" i="1"/>
  <c r="CD210" i="1"/>
  <c r="CP210" i="1"/>
  <c r="DB210" i="1"/>
  <c r="DN210" i="1"/>
  <c r="DZ210" i="1"/>
  <c r="EL210" i="1"/>
  <c r="ER223" i="1"/>
  <c r="X225" i="1"/>
  <c r="BJ225" i="1"/>
  <c r="BV225" i="1"/>
  <c r="CT225" i="1"/>
  <c r="DF225" i="1"/>
  <c r="X210" i="1"/>
  <c r="AL210" i="1"/>
  <c r="AX210" i="1"/>
  <c r="BJ210" i="1"/>
  <c r="BV210" i="1"/>
  <c r="CH210" i="1"/>
  <c r="CT210" i="1"/>
  <c r="DF210" i="1"/>
  <c r="DR210" i="1"/>
  <c r="ED210" i="1"/>
  <c r="ER212" i="1"/>
  <c r="BN210" i="1"/>
  <c r="CX210" i="1"/>
  <c r="EH210" i="1"/>
  <c r="ER218" i="1"/>
  <c r="DB174" i="1"/>
  <c r="DN174" i="1"/>
  <c r="DZ174" i="1"/>
  <c r="EL174" i="1"/>
  <c r="R191" i="1"/>
  <c r="AF191" i="1"/>
  <c r="AR191" i="1"/>
  <c r="BD191" i="1"/>
  <c r="BP191" i="1"/>
  <c r="CB191" i="1"/>
  <c r="CN191" i="1"/>
  <c r="CZ191" i="1"/>
  <c r="DL191" i="1"/>
  <c r="DX191" i="1"/>
  <c r="EJ191" i="1"/>
  <c r="V191" i="1"/>
  <c r="AJ191" i="1"/>
  <c r="AV191" i="1"/>
  <c r="BH191" i="1"/>
  <c r="BT191" i="1"/>
  <c r="CF191" i="1"/>
  <c r="CR191" i="1"/>
  <c r="DD191" i="1"/>
  <c r="DP191" i="1"/>
  <c r="EB191" i="1"/>
  <c r="Z191" i="1"/>
  <c r="AZ191" i="1"/>
  <c r="BL191" i="1"/>
  <c r="CJ191" i="1"/>
  <c r="CV191" i="1"/>
  <c r="DT191" i="1"/>
  <c r="EF191" i="1"/>
  <c r="BB196" i="1"/>
  <c r="BZ196" i="1"/>
  <c r="X203" i="1"/>
  <c r="AL203" i="1"/>
  <c r="AX203" i="1"/>
  <c r="BJ203" i="1"/>
  <c r="BV203" i="1"/>
  <c r="CT203" i="1"/>
  <c r="DF203" i="1"/>
  <c r="DR203" i="1"/>
  <c r="ER205" i="1"/>
  <c r="BB203" i="1"/>
  <c r="BN203" i="1"/>
  <c r="CL203" i="1"/>
  <c r="CX203" i="1"/>
  <c r="DJ203" i="1"/>
  <c r="EH203" i="1"/>
  <c r="ER208" i="1"/>
  <c r="ER209" i="1"/>
  <c r="AN210" i="1"/>
  <c r="AZ210" i="1"/>
  <c r="BL210" i="1"/>
  <c r="BX210" i="1"/>
  <c r="CJ210" i="1"/>
  <c r="CV210" i="1"/>
  <c r="DH210" i="1"/>
  <c r="DT210" i="1"/>
  <c r="EF210" i="1"/>
  <c r="AR210" i="1"/>
  <c r="CB210" i="1"/>
  <c r="DL210" i="1"/>
  <c r="AJ230" i="1"/>
  <c r="AV230" i="1"/>
  <c r="CF230" i="1"/>
  <c r="AZ221" i="1"/>
  <c r="BX221" i="1"/>
  <c r="CV221" i="1"/>
  <c r="DT221" i="1"/>
  <c r="EQ221" i="1"/>
  <c r="ER239" i="1"/>
  <c r="ER250" i="1"/>
  <c r="ER253" i="1"/>
  <c r="V225" i="1"/>
  <c r="AJ225" i="1"/>
  <c r="ER232" i="1"/>
  <c r="V241" i="1"/>
  <c r="AJ241" i="1"/>
  <c r="AV241" i="1"/>
  <c r="CF241" i="1"/>
  <c r="CR241" i="1"/>
  <c r="DD241" i="1"/>
  <c r="EQ241" i="1"/>
  <c r="AF221" i="1"/>
  <c r="AR221" i="1"/>
  <c r="BD221" i="1"/>
  <c r="BP221" i="1"/>
  <c r="CB221" i="1"/>
  <c r="CN221" i="1"/>
  <c r="CZ221" i="1"/>
  <c r="DL221" i="1"/>
  <c r="DX221" i="1"/>
  <c r="EJ221" i="1"/>
  <c r="V221" i="1"/>
  <c r="AJ221" i="1"/>
  <c r="AV221" i="1"/>
  <c r="BH221" i="1"/>
  <c r="BT221" i="1"/>
  <c r="CF221" i="1"/>
  <c r="CR221" i="1"/>
  <c r="DD221" i="1"/>
  <c r="AR225" i="1"/>
  <c r="BP225" i="1"/>
  <c r="CB225" i="1"/>
  <c r="CZ225" i="1"/>
  <c r="DL225" i="1"/>
  <c r="P230" i="1"/>
  <c r="AB230" i="1"/>
  <c r="T241" i="1"/>
  <c r="AH241" i="1"/>
  <c r="AT241" i="1"/>
  <c r="BF241" i="1"/>
  <c r="BR241" i="1"/>
  <c r="CD241" i="1"/>
  <c r="CP241" i="1"/>
  <c r="ER246" i="1"/>
  <c r="AN241" i="1"/>
  <c r="AZ241" i="1"/>
  <c r="BL241" i="1"/>
  <c r="BX241" i="1"/>
  <c r="CJ241" i="1"/>
  <c r="CV241" i="1"/>
  <c r="DH241" i="1"/>
  <c r="DT241" i="1"/>
  <c r="EF241" i="1"/>
  <c r="ER254" i="1"/>
  <c r="Z46" i="1"/>
  <c r="T11" i="1"/>
  <c r="ER21" i="1"/>
  <c r="ER27" i="1"/>
  <c r="BD30" i="1"/>
  <c r="DZ30" i="1"/>
  <c r="ER38" i="1"/>
  <c r="EQ62" i="1"/>
  <c r="BB74" i="1"/>
  <c r="BN74" i="1"/>
  <c r="CL74" i="1"/>
  <c r="CX74" i="1"/>
  <c r="CH11" i="1"/>
  <c r="ER23" i="1"/>
  <c r="ER22" i="1" s="1"/>
  <c r="ER25" i="1"/>
  <c r="ER24" i="1" s="1"/>
  <c r="AN26" i="1"/>
  <c r="AZ26" i="1"/>
  <c r="BL26" i="1"/>
  <c r="BX26" i="1"/>
  <c r="CJ26" i="1"/>
  <c r="CV26" i="1"/>
  <c r="DH26" i="1"/>
  <c r="DT26" i="1"/>
  <c r="EF26" i="1"/>
  <c r="BR30" i="1"/>
  <c r="R41" i="1"/>
  <c r="V41" i="1"/>
  <c r="AJ41" i="1"/>
  <c r="AV41" i="1"/>
  <c r="BH41" i="1"/>
  <c r="BT41" i="1"/>
  <c r="CF41" i="1"/>
  <c r="CR41" i="1"/>
  <c r="DD41" i="1"/>
  <c r="DP41" i="1"/>
  <c r="EB41" i="1"/>
  <c r="R46" i="1"/>
  <c r="AF46" i="1"/>
  <c r="AR46" i="1"/>
  <c r="BD46" i="1"/>
  <c r="BP46" i="1"/>
  <c r="CB46" i="1"/>
  <c r="CN46" i="1"/>
  <c r="CZ46" i="1"/>
  <c r="DL46" i="1"/>
  <c r="DX46" i="1"/>
  <c r="EJ46" i="1"/>
  <c r="AJ46" i="1"/>
  <c r="AV46" i="1"/>
  <c r="BH46" i="1"/>
  <c r="BT46" i="1"/>
  <c r="CF46" i="1"/>
  <c r="CR46" i="1"/>
  <c r="DD46" i="1"/>
  <c r="DP46" i="1"/>
  <c r="EB46" i="1"/>
  <c r="EQ46" i="1"/>
  <c r="AH65" i="1"/>
  <c r="AT65" i="1"/>
  <c r="BF65" i="1"/>
  <c r="BR65" i="1"/>
  <c r="CD65" i="1"/>
  <c r="CP65" i="1"/>
  <c r="DB65" i="1"/>
  <c r="DN65" i="1"/>
  <c r="DZ65" i="1"/>
  <c r="EL65" i="1"/>
  <c r="ER67" i="1"/>
  <c r="Z65" i="1"/>
  <c r="AT79" i="1"/>
  <c r="CP79" i="1"/>
  <c r="BJ11" i="1"/>
  <c r="DR11" i="1"/>
  <c r="AP26" i="1"/>
  <c r="BB26" i="1"/>
  <c r="BN26" i="1"/>
  <c r="BZ26" i="1"/>
  <c r="CL26" i="1"/>
  <c r="CX26" i="1"/>
  <c r="DJ26" i="1"/>
  <c r="DV26" i="1"/>
  <c r="EH26" i="1"/>
  <c r="AB30" i="1"/>
  <c r="CD30" i="1"/>
  <c r="DH30" i="1"/>
  <c r="EQ30" i="1"/>
  <c r="DT30" i="1"/>
  <c r="AH41" i="1"/>
  <c r="AT41" i="1"/>
  <c r="BF41" i="1"/>
  <c r="BR41" i="1"/>
  <c r="CD41" i="1"/>
  <c r="CP41" i="1"/>
  <c r="DB41" i="1"/>
  <c r="DN41" i="1"/>
  <c r="DZ41" i="1"/>
  <c r="EL41" i="1"/>
  <c r="T46" i="1"/>
  <c r="DJ49" i="1"/>
  <c r="T49" i="1"/>
  <c r="ER53" i="1"/>
  <c r="AB49" i="1"/>
  <c r="V65" i="1"/>
  <c r="DD65" i="1"/>
  <c r="AJ79" i="1"/>
  <c r="EB79" i="1"/>
  <c r="AL11" i="1"/>
  <c r="BV11" i="1"/>
  <c r="DF11" i="1"/>
  <c r="DF33" i="1" s="1"/>
  <c r="DF30" i="1" s="1"/>
  <c r="ER20" i="1"/>
  <c r="Z11" i="1"/>
  <c r="R11" i="1"/>
  <c r="ER16" i="1"/>
  <c r="R26" i="1"/>
  <c r="AJ26" i="1"/>
  <c r="AV26" i="1"/>
  <c r="BH26" i="1"/>
  <c r="BT26" i="1"/>
  <c r="CF26" i="1"/>
  <c r="CR26" i="1"/>
  <c r="DD26" i="1"/>
  <c r="DP26" i="1"/>
  <c r="EB26" i="1"/>
  <c r="AF30" i="1"/>
  <c r="ER32" i="1"/>
  <c r="Z41" i="1"/>
  <c r="AF58" i="1"/>
  <c r="BD58" i="1"/>
  <c r="CB58" i="1"/>
  <c r="CZ58" i="1"/>
  <c r="DX58" i="1"/>
  <c r="AX11" i="1"/>
  <c r="CT11" i="1"/>
  <c r="ED11" i="1"/>
  <c r="AU11" i="1"/>
  <c r="ER12" i="1"/>
  <c r="AP11" i="1"/>
  <c r="BB11" i="1"/>
  <c r="BN11" i="1"/>
  <c r="BZ11" i="1"/>
  <c r="CL11" i="1"/>
  <c r="CX11" i="1"/>
  <c r="DJ11" i="1"/>
  <c r="DV11" i="1"/>
  <c r="EH11" i="1"/>
  <c r="ER15" i="1"/>
  <c r="AJ11" i="1"/>
  <c r="BH11" i="1"/>
  <c r="BT11" i="1"/>
  <c r="CF11" i="1"/>
  <c r="CR11" i="1"/>
  <c r="DD11" i="1"/>
  <c r="DP11" i="1"/>
  <c r="EB11" i="1"/>
  <c r="ER36" i="1"/>
  <c r="ER35" i="1" s="1"/>
  <c r="ER39" i="1"/>
  <c r="ER37" i="1" s="1"/>
  <c r="ER42" i="1"/>
  <c r="P41" i="1"/>
  <c r="AB41" i="1"/>
  <c r="ER45" i="1"/>
  <c r="ER44" i="1" s="1"/>
  <c r="ER48" i="1"/>
  <c r="AP46" i="1"/>
  <c r="BB46" i="1"/>
  <c r="BN46" i="1"/>
  <c r="BZ46" i="1"/>
  <c r="CL46" i="1"/>
  <c r="CX46" i="1"/>
  <c r="DJ46" i="1"/>
  <c r="DV46" i="1"/>
  <c r="EH46" i="1"/>
  <c r="ER51" i="1"/>
  <c r="ER52" i="1"/>
  <c r="ER63" i="1"/>
  <c r="V62" i="1"/>
  <c r="AJ62" i="1"/>
  <c r="BT62" i="1"/>
  <c r="ER71" i="1"/>
  <c r="X74" i="1"/>
  <c r="AL74" i="1"/>
  <c r="AX74" i="1"/>
  <c r="BV74" i="1"/>
  <c r="DF74" i="1"/>
  <c r="T74" i="1"/>
  <c r="BD74" i="1"/>
  <c r="CN74" i="1"/>
  <c r="DX74" i="1"/>
  <c r="EF79" i="1"/>
  <c r="DV74" i="1"/>
  <c r="EH74" i="1"/>
  <c r="AV79" i="1"/>
  <c r="CF79" i="1"/>
  <c r="DP79" i="1"/>
  <c r="ER55" i="1"/>
  <c r="ER57" i="1"/>
  <c r="ER60" i="1"/>
  <c r="AH58" i="1"/>
  <c r="AT58" i="1"/>
  <c r="BF58" i="1"/>
  <c r="BR58" i="1"/>
  <c r="CD58" i="1"/>
  <c r="CP58" i="1"/>
  <c r="DB58" i="1"/>
  <c r="DN58" i="1"/>
  <c r="DZ58" i="1"/>
  <c r="EL58" i="1"/>
  <c r="X62" i="1"/>
  <c r="AL62" i="1"/>
  <c r="AX62" i="1"/>
  <c r="BJ62" i="1"/>
  <c r="BV62" i="1"/>
  <c r="CH62" i="1"/>
  <c r="CT62" i="1"/>
  <c r="DF62" i="1"/>
  <c r="DR62" i="1"/>
  <c r="ED62" i="1"/>
  <c r="EQ65" i="1"/>
  <c r="ER68" i="1"/>
  <c r="X69" i="1"/>
  <c r="AL69" i="1"/>
  <c r="AX69" i="1"/>
  <c r="BJ69" i="1"/>
  <c r="BV69" i="1"/>
  <c r="CH69" i="1"/>
  <c r="CT69" i="1"/>
  <c r="DF69" i="1"/>
  <c r="DR69" i="1"/>
  <c r="ED69" i="1"/>
  <c r="Z74" i="1"/>
  <c r="T79" i="1"/>
  <c r="AH79" i="1"/>
  <c r="V49" i="1"/>
  <c r="EQ49" i="1"/>
  <c r="Z49" i="1"/>
  <c r="AN49" i="1"/>
  <c r="AZ49" i="1"/>
  <c r="BL49" i="1"/>
  <c r="BX49" i="1"/>
  <c r="CJ49" i="1"/>
  <c r="CV49" i="1"/>
  <c r="DH49" i="1"/>
  <c r="DT49" i="1"/>
  <c r="EF49" i="1"/>
  <c r="ER54" i="1"/>
  <c r="ER56" i="1"/>
  <c r="AN58" i="1"/>
  <c r="AZ58" i="1"/>
  <c r="BL58" i="1"/>
  <c r="BX58" i="1"/>
  <c r="CJ58" i="1"/>
  <c r="CV58" i="1"/>
  <c r="DH58" i="1"/>
  <c r="DT58" i="1"/>
  <c r="EF58" i="1"/>
  <c r="R58" i="1"/>
  <c r="AL66" i="1"/>
  <c r="AL65" i="1" s="1"/>
  <c r="BH65" i="1"/>
  <c r="ER76" i="1"/>
  <c r="BJ74" i="1"/>
  <c r="CT74" i="1"/>
  <c r="ED74" i="1"/>
  <c r="ER77" i="1"/>
  <c r="AB79" i="1"/>
  <c r="AP79" i="1"/>
  <c r="BB79" i="1"/>
  <c r="BN79" i="1"/>
  <c r="BZ79" i="1"/>
  <c r="CL79" i="1"/>
  <c r="X160" i="1"/>
  <c r="AL160" i="1"/>
  <c r="ER164" i="1"/>
  <c r="ER166" i="1"/>
  <c r="AH49" i="1"/>
  <c r="AT49" i="1"/>
  <c r="BF49" i="1"/>
  <c r="BR49" i="1"/>
  <c r="CD49" i="1"/>
  <c r="CP49" i="1"/>
  <c r="DB49" i="1"/>
  <c r="DN49" i="1"/>
  <c r="DZ49" i="1"/>
  <c r="EL49" i="1"/>
  <c r="P58" i="1"/>
  <c r="AB58" i="1"/>
  <c r="AP58" i="1"/>
  <c r="BB58" i="1"/>
  <c r="BN58" i="1"/>
  <c r="BZ58" i="1"/>
  <c r="CL58" i="1"/>
  <c r="CX58" i="1"/>
  <c r="DJ58" i="1"/>
  <c r="DV58" i="1"/>
  <c r="EH58" i="1"/>
  <c r="AH62" i="1"/>
  <c r="BR62" i="1"/>
  <c r="DB62" i="1"/>
  <c r="EL62" i="1"/>
  <c r="AF65" i="1"/>
  <c r="BJ65" i="1"/>
  <c r="ER73" i="1"/>
  <c r="ER72" i="1" s="1"/>
  <c r="DJ79" i="1"/>
  <c r="EH79" i="1"/>
  <c r="ER161" i="1"/>
  <c r="AZ160" i="1"/>
  <c r="BP160" i="1"/>
  <c r="CZ160" i="1"/>
  <c r="EJ160" i="1"/>
  <c r="P167" i="1"/>
  <c r="AB167" i="1"/>
  <c r="AP167" i="1"/>
  <c r="BB167" i="1"/>
  <c r="BN167" i="1"/>
  <c r="BZ167" i="1"/>
  <c r="CL167" i="1"/>
  <c r="CX167" i="1"/>
  <c r="DJ167" i="1"/>
  <c r="DV167" i="1"/>
  <c r="EH167" i="1"/>
  <c r="ER171" i="1"/>
  <c r="DF79" i="1"/>
  <c r="DR79" i="1"/>
  <c r="AN79" i="1"/>
  <c r="AZ79" i="1"/>
  <c r="BL79" i="1"/>
  <c r="BX79" i="1"/>
  <c r="CJ79" i="1"/>
  <c r="R160" i="1"/>
  <c r="AJ160" i="1"/>
  <c r="AV160" i="1"/>
  <c r="ER163" i="1"/>
  <c r="BH160" i="1"/>
  <c r="BT160" i="1"/>
  <c r="CF160" i="1"/>
  <c r="CR160" i="1"/>
  <c r="DD160" i="1"/>
  <c r="DP160" i="1"/>
  <c r="EB160" i="1"/>
  <c r="BJ167" i="1"/>
  <c r="BV167" i="1"/>
  <c r="CH167" i="1"/>
  <c r="CT167" i="1"/>
  <c r="DF167" i="1"/>
  <c r="DR167" i="1"/>
  <c r="ED167" i="1"/>
  <c r="ER169" i="1"/>
  <c r="AH167" i="1"/>
  <c r="AT167" i="1"/>
  <c r="BF167" i="1"/>
  <c r="BR167" i="1"/>
  <c r="CD167" i="1"/>
  <c r="CP167" i="1"/>
  <c r="DB167" i="1"/>
  <c r="DN167" i="1"/>
  <c r="DZ167" i="1"/>
  <c r="EL167" i="1"/>
  <c r="ER175" i="1"/>
  <c r="AN174" i="1"/>
  <c r="AZ174" i="1"/>
  <c r="BL174" i="1"/>
  <c r="BX174" i="1"/>
  <c r="CJ174" i="1"/>
  <c r="CV174" i="1"/>
  <c r="DH174" i="1"/>
  <c r="DT174" i="1"/>
  <c r="EF174" i="1"/>
  <c r="V181" i="1"/>
  <c r="AH181" i="1"/>
  <c r="AT181" i="1"/>
  <c r="BF181" i="1"/>
  <c r="BR181" i="1"/>
  <c r="CD181" i="1"/>
  <c r="CP181" i="1"/>
  <c r="DB181" i="1"/>
  <c r="DN181" i="1"/>
  <c r="DZ181" i="1"/>
  <c r="EL181" i="1"/>
  <c r="AL181" i="1"/>
  <c r="AX181" i="1"/>
  <c r="ER188" i="1"/>
  <c r="ER187" i="1" s="1"/>
  <c r="X191" i="1"/>
  <c r="AX191" i="1"/>
  <c r="BV191" i="1"/>
  <c r="CT191" i="1"/>
  <c r="DR191" i="1"/>
  <c r="ER193" i="1"/>
  <c r="AH203" i="1"/>
  <c r="AT203" i="1"/>
  <c r="BF203" i="1"/>
  <c r="BR203" i="1"/>
  <c r="CD203" i="1"/>
  <c r="CP203" i="1"/>
  <c r="DB203" i="1"/>
  <c r="DN203" i="1"/>
  <c r="DZ203" i="1"/>
  <c r="EL203" i="1"/>
  <c r="ER206" i="1"/>
  <c r="EF167" i="1"/>
  <c r="EJ167" i="1"/>
  <c r="P181" i="1"/>
  <c r="ER184" i="1"/>
  <c r="AH196" i="1"/>
  <c r="AT196" i="1"/>
  <c r="BF196" i="1"/>
  <c r="BR196" i="1"/>
  <c r="CD196" i="1"/>
  <c r="CP196" i="1"/>
  <c r="DB196" i="1"/>
  <c r="DN196" i="1"/>
  <c r="DZ196" i="1"/>
  <c r="EL196" i="1"/>
  <c r="ER199" i="1"/>
  <c r="ER183" i="1"/>
  <c r="ER181" i="1" s="1"/>
  <c r="ER192" i="1"/>
  <c r="ER202" i="1"/>
  <c r="ER204" i="1"/>
  <c r="V174" i="1"/>
  <c r="EQ174" i="1"/>
  <c r="EQ181" i="1"/>
  <c r="AH191" i="1"/>
  <c r="BF191" i="1"/>
  <c r="CD191" i="1"/>
  <c r="DB191" i="1"/>
  <c r="DZ191" i="1"/>
  <c r="ER194" i="1"/>
  <c r="ER195" i="1"/>
  <c r="ER197" i="1"/>
  <c r="AN196" i="1"/>
  <c r="AZ196" i="1"/>
  <c r="BL196" i="1"/>
  <c r="BX196" i="1"/>
  <c r="CJ196" i="1"/>
  <c r="CV196" i="1"/>
  <c r="DH196" i="1"/>
  <c r="DT196" i="1"/>
  <c r="EF196" i="1"/>
  <c r="EH160" i="1"/>
  <c r="V167" i="1"/>
  <c r="ER176" i="1"/>
  <c r="ER178" i="1"/>
  <c r="ER177" i="1" s="1"/>
  <c r="T181" i="1"/>
  <c r="AF181" i="1"/>
  <c r="AR181" i="1"/>
  <c r="BD181" i="1"/>
  <c r="BP181" i="1"/>
  <c r="CB181" i="1"/>
  <c r="CN181" i="1"/>
  <c r="CZ181" i="1"/>
  <c r="DL181" i="1"/>
  <c r="DX181" i="1"/>
  <c r="EJ181" i="1"/>
  <c r="BJ181" i="1"/>
  <c r="BV181" i="1"/>
  <c r="CH181" i="1"/>
  <c r="CT181" i="1"/>
  <c r="DF181" i="1"/>
  <c r="DR181" i="1"/>
  <c r="ED181" i="1"/>
  <c r="EQ191" i="1"/>
  <c r="P196" i="1"/>
  <c r="AB196" i="1"/>
  <c r="ER200" i="1"/>
  <c r="ER214" i="1"/>
  <c r="P221" i="1"/>
  <c r="EF225" i="1"/>
  <c r="AN230" i="1"/>
  <c r="AZ230" i="1"/>
  <c r="BL230" i="1"/>
  <c r="BX230" i="1"/>
  <c r="CJ230" i="1"/>
  <c r="CV230" i="1"/>
  <c r="DH230" i="1"/>
  <c r="DT230" i="1"/>
  <c r="EF230" i="1"/>
  <c r="AL241" i="1"/>
  <c r="AX241" i="1"/>
  <c r="BJ241" i="1"/>
  <c r="BV241" i="1"/>
  <c r="CH241" i="1"/>
  <c r="CT241" i="1"/>
  <c r="DF241" i="1"/>
  <c r="DR241" i="1"/>
  <c r="ED241" i="1"/>
  <c r="ER244" i="1"/>
  <c r="ER248" i="1"/>
  <c r="ER251" i="1"/>
  <c r="ER256" i="1"/>
  <c r="BD225" i="1"/>
  <c r="CN225" i="1"/>
  <c r="DX225" i="1"/>
  <c r="EQ210" i="1"/>
  <c r="ER213" i="1"/>
  <c r="ER216" i="1"/>
  <c r="ER228" i="1"/>
  <c r="BH230" i="1"/>
  <c r="CR230" i="1"/>
  <c r="EB230" i="1"/>
  <c r="ER240" i="1"/>
  <c r="DB241" i="1"/>
  <c r="DN241" i="1"/>
  <c r="DZ241" i="1"/>
  <c r="EL241" i="1"/>
  <c r="ER249" i="1"/>
  <c r="ER252" i="1"/>
  <c r="AV225" i="1"/>
  <c r="BH225" i="1"/>
  <c r="BT225" i="1"/>
  <c r="CF225" i="1"/>
  <c r="CR225" i="1"/>
  <c r="DD225" i="1"/>
  <c r="DP225" i="1"/>
  <c r="ER227" i="1"/>
  <c r="ER236" i="1"/>
  <c r="ER243" i="1"/>
  <c r="AF241" i="1"/>
  <c r="AR241" i="1"/>
  <c r="BD241" i="1"/>
  <c r="BP241" i="1"/>
  <c r="CB241" i="1"/>
  <c r="CN241" i="1"/>
  <c r="CZ241" i="1"/>
  <c r="DL241" i="1"/>
  <c r="DX241" i="1"/>
  <c r="EJ241" i="1"/>
  <c r="ER211" i="1"/>
  <c r="ER215" i="1"/>
  <c r="ER217" i="1"/>
  <c r="DP221" i="1"/>
  <c r="EB221" i="1"/>
  <c r="AL226" i="1"/>
  <c r="AL225" i="1" s="1"/>
  <c r="AX225" i="1"/>
  <c r="CH225" i="1"/>
  <c r="EB225" i="1"/>
  <c r="BR230" i="1"/>
  <c r="CD230" i="1"/>
  <c r="CP230" i="1"/>
  <c r="DB230" i="1"/>
  <c r="DN230" i="1"/>
  <c r="DZ230" i="1"/>
  <c r="EL230" i="1"/>
  <c r="P241" i="1"/>
  <c r="AB241" i="1"/>
  <c r="BN241" i="1"/>
  <c r="BZ241" i="1"/>
  <c r="CL241" i="1"/>
  <c r="CX241" i="1"/>
  <c r="DJ241" i="1"/>
  <c r="DV241" i="1"/>
  <c r="EH241" i="1"/>
  <c r="ER245" i="1"/>
  <c r="P203" i="1"/>
  <c r="AB203" i="1"/>
  <c r="ER207" i="1"/>
  <c r="P210" i="1"/>
  <c r="AB210" i="1"/>
  <c r="ER224" i="1"/>
  <c r="AB225" i="1"/>
  <c r="AZ225" i="1"/>
  <c r="BL225" i="1"/>
  <c r="CJ225" i="1"/>
  <c r="CV225" i="1"/>
  <c r="DR226" i="1"/>
  <c r="DR225" i="1" s="1"/>
  <c r="ER238" i="1"/>
  <c r="Z241" i="1"/>
  <c r="EQ11" i="1"/>
  <c r="ER34" i="1"/>
  <c r="AC258" i="1"/>
  <c r="AC264" i="1" s="1"/>
  <c r="BG258" i="1"/>
  <c r="BG264" i="1" s="1"/>
  <c r="CE258" i="1"/>
  <c r="CE264" i="1" s="1"/>
  <c r="DI258" i="1"/>
  <c r="DI264" i="1" s="1"/>
  <c r="EG258" i="1"/>
  <c r="EG264" i="1" s="1"/>
  <c r="AD258" i="1"/>
  <c r="AD264" i="1" s="1"/>
  <c r="S258" i="1"/>
  <c r="S264" i="1" s="1"/>
  <c r="BI258" i="1"/>
  <c r="BI264" i="1" s="1"/>
  <c r="CA258" i="1"/>
  <c r="CA264" i="1" s="1"/>
  <c r="CM258" i="1"/>
  <c r="CM264" i="1" s="1"/>
  <c r="CY258" i="1"/>
  <c r="CY264" i="1" s="1"/>
  <c r="DK258" i="1"/>
  <c r="DK264" i="1" s="1"/>
  <c r="DW258" i="1"/>
  <c r="DW264" i="1" s="1"/>
  <c r="EC258" i="1"/>
  <c r="EC264" i="1" s="1"/>
  <c r="EI258" i="1"/>
  <c r="EI264" i="1" s="1"/>
  <c r="T22" i="1"/>
  <c r="EP11" i="1"/>
  <c r="EP258" i="1" s="1"/>
  <c r="EP264" i="1" s="1"/>
  <c r="AV13" i="1"/>
  <c r="AV11" i="1" s="1"/>
  <c r="V24" i="1"/>
  <c r="AP37" i="1"/>
  <c r="BB37" i="1"/>
  <c r="O258" i="1"/>
  <c r="O264" i="1" s="1"/>
  <c r="U258" i="1"/>
  <c r="U264" i="1" s="1"/>
  <c r="AA258" i="1"/>
  <c r="AA264" i="1" s="1"/>
  <c r="AG258" i="1"/>
  <c r="AG264" i="1" s="1"/>
  <c r="AM258" i="1"/>
  <c r="AM264" i="1" s="1"/>
  <c r="AS258" i="1"/>
  <c r="AS264" i="1" s="1"/>
  <c r="AY258" i="1"/>
  <c r="AY264" i="1" s="1"/>
  <c r="BE258" i="1"/>
  <c r="BE264" i="1" s="1"/>
  <c r="BK258" i="1"/>
  <c r="BK264" i="1" s="1"/>
  <c r="BQ258" i="1"/>
  <c r="BQ264" i="1" s="1"/>
  <c r="BW258" i="1"/>
  <c r="BW264" i="1" s="1"/>
  <c r="CC258" i="1"/>
  <c r="CC264" i="1" s="1"/>
  <c r="CI258" i="1"/>
  <c r="CI264" i="1" s="1"/>
  <c r="CO258" i="1"/>
  <c r="CO264" i="1" s="1"/>
  <c r="CU258" i="1"/>
  <c r="CU264" i="1" s="1"/>
  <c r="DA258" i="1"/>
  <c r="DA264" i="1" s="1"/>
  <c r="DG258" i="1"/>
  <c r="DG264" i="1" s="1"/>
  <c r="DM258" i="1"/>
  <c r="DM264" i="1" s="1"/>
  <c r="DS258" i="1"/>
  <c r="DS264" i="1" s="1"/>
  <c r="DY258" i="1"/>
  <c r="DY264" i="1" s="1"/>
  <c r="EE258" i="1"/>
  <c r="EE264" i="1" s="1"/>
  <c r="EK258" i="1"/>
  <c r="EK264" i="1" s="1"/>
  <c r="X26" i="1"/>
  <c r="ER28" i="1"/>
  <c r="X35" i="1"/>
  <c r="X41" i="1"/>
  <c r="ER43" i="1"/>
  <c r="ER41" i="1" s="1"/>
  <c r="ER59" i="1"/>
  <c r="ER61" i="1"/>
  <c r="ER70" i="1"/>
  <c r="X72" i="1"/>
  <c r="AH74" i="1"/>
  <c r="AT74" i="1"/>
  <c r="BF74" i="1"/>
  <c r="BR74" i="1"/>
  <c r="CD74" i="1"/>
  <c r="CP74" i="1"/>
  <c r="DB74" i="1"/>
  <c r="DN74" i="1"/>
  <c r="DZ74" i="1"/>
  <c r="EL74" i="1"/>
  <c r="P79" i="1"/>
  <c r="CX79" i="1"/>
  <c r="ER80" i="1"/>
  <c r="AF79" i="1"/>
  <c r="AR79" i="1"/>
  <c r="BD79" i="1"/>
  <c r="BP79" i="1"/>
  <c r="CB79" i="1"/>
  <c r="CN79" i="1"/>
  <c r="CZ79" i="1"/>
  <c r="DL79" i="1"/>
  <c r="DX79" i="1"/>
  <c r="EJ79" i="1"/>
  <c r="W258" i="1"/>
  <c r="W264" i="1" s="1"/>
  <c r="BA258" i="1"/>
  <c r="BA264" i="1" s="1"/>
  <c r="CQ258" i="1"/>
  <c r="CQ264" i="1" s="1"/>
  <c r="EM258" i="1"/>
  <c r="EM264" i="1" s="1"/>
  <c r="ER31" i="1"/>
  <c r="P44" i="1"/>
  <c r="ER50" i="1"/>
  <c r="T62" i="1"/>
  <c r="ER75" i="1"/>
  <c r="R79" i="1"/>
  <c r="AI258" i="1"/>
  <c r="AI264" i="1" s="1"/>
  <c r="BM258" i="1"/>
  <c r="BM264" i="1" s="1"/>
  <c r="CK258" i="1"/>
  <c r="CK264" i="1" s="1"/>
  <c r="EA258" i="1"/>
  <c r="EA264" i="1" s="1"/>
  <c r="ER29" i="1"/>
  <c r="T30" i="1"/>
  <c r="P37" i="1"/>
  <c r="V37" i="1"/>
  <c r="AB37" i="1"/>
  <c r="AN37" i="1"/>
  <c r="AZ37" i="1"/>
  <c r="BL37" i="1"/>
  <c r="BX37" i="1"/>
  <c r="CJ37" i="1"/>
  <c r="CV37" i="1"/>
  <c r="DH37" i="1"/>
  <c r="DT37" i="1"/>
  <c r="EF37" i="1"/>
  <c r="EQ69" i="1"/>
  <c r="AN74" i="1"/>
  <c r="AZ74" i="1"/>
  <c r="BL74" i="1"/>
  <c r="BX74" i="1"/>
  <c r="CJ74" i="1"/>
  <c r="CV74" i="1"/>
  <c r="DH74" i="1"/>
  <c r="DT74" i="1"/>
  <c r="EF74" i="1"/>
  <c r="BR79" i="1"/>
  <c r="DB79" i="1"/>
  <c r="EL79" i="1"/>
  <c r="EQ79" i="1"/>
  <c r="Z79" i="1"/>
  <c r="AO258" i="1"/>
  <c r="AO264" i="1" s="1"/>
  <c r="BY258" i="1"/>
  <c r="BY264" i="1" s="1"/>
  <c r="DC258" i="1"/>
  <c r="DC264" i="1" s="1"/>
  <c r="DU258" i="1"/>
  <c r="DU264" i="1" s="1"/>
  <c r="Y258" i="1"/>
  <c r="Y264" i="1" s="1"/>
  <c r="AW258" i="1"/>
  <c r="AW264" i="1" s="1"/>
  <c r="BU258" i="1"/>
  <c r="BU264" i="1" s="1"/>
  <c r="DE258" i="1"/>
  <c r="DE264" i="1" s="1"/>
  <c r="ER64" i="1"/>
  <c r="ER62" i="1" s="1"/>
  <c r="P74" i="1"/>
  <c r="AB74" i="1"/>
  <c r="AL79" i="1"/>
  <c r="AX79" i="1"/>
  <c r="BJ79" i="1"/>
  <c r="BV79" i="1"/>
  <c r="CH79" i="1"/>
  <c r="CT79" i="1"/>
  <c r="ED79" i="1"/>
  <c r="Q258" i="1"/>
  <c r="Q264" i="1" s="1"/>
  <c r="AU258" i="1"/>
  <c r="AU264" i="1" s="1"/>
  <c r="BS258" i="1"/>
  <c r="BS264" i="1" s="1"/>
  <c r="CW258" i="1"/>
  <c r="CW264" i="1" s="1"/>
  <c r="DO258" i="1"/>
  <c r="DO264" i="1" s="1"/>
  <c r="AE258" i="1"/>
  <c r="AE264" i="1" s="1"/>
  <c r="AQ258" i="1"/>
  <c r="AQ264" i="1" s="1"/>
  <c r="BC258" i="1"/>
  <c r="BC264" i="1" s="1"/>
  <c r="BO258" i="1"/>
  <c r="BO264" i="1" s="1"/>
  <c r="CG258" i="1"/>
  <c r="CG264" i="1" s="1"/>
  <c r="CS258" i="1"/>
  <c r="CS264" i="1" s="1"/>
  <c r="DQ258" i="1"/>
  <c r="DQ264" i="1" s="1"/>
  <c r="P49" i="1"/>
  <c r="ER173" i="1"/>
  <c r="Z167" i="1"/>
  <c r="EQ162" i="1"/>
  <c r="EQ163" i="1"/>
  <c r="ER180" i="1"/>
  <c r="ER179" i="1" s="1"/>
  <c r="DV225" i="1"/>
  <c r="DV258" i="1" s="1"/>
  <c r="DV264" i="1" s="1"/>
  <c r="EH225" i="1"/>
  <c r="AL230" i="1"/>
  <c r="AX230" i="1"/>
  <c r="BJ230" i="1"/>
  <c r="BV230" i="1"/>
  <c r="CH230" i="1"/>
  <c r="CT230" i="1"/>
  <c r="DF230" i="1"/>
  <c r="DR230" i="1"/>
  <c r="ED230" i="1"/>
  <c r="ER235" i="1"/>
  <c r="ER237" i="1"/>
  <c r="P225" i="1"/>
  <c r="AK225" i="1"/>
  <c r="AK258" i="1" s="1"/>
  <c r="AK264" i="1" s="1"/>
  <c r="ER168" i="1"/>
  <c r="ER190" i="1"/>
  <c r="ER189" i="1" s="1"/>
  <c r="ER220" i="1"/>
  <c r="ER219" i="1" s="1"/>
  <c r="ER231" i="1"/>
  <c r="ER234" i="1"/>
  <c r="BB162" i="1"/>
  <c r="BB160" i="1" s="1"/>
  <c r="EQ173" i="1"/>
  <c r="EQ167" i="1" s="1"/>
  <c r="ER229" i="1"/>
  <c r="AF230" i="1"/>
  <c r="AR230" i="1"/>
  <c r="BD230" i="1"/>
  <c r="BP230" i="1"/>
  <c r="CB230" i="1"/>
  <c r="CN230" i="1"/>
  <c r="CZ230" i="1"/>
  <c r="DL230" i="1"/>
  <c r="DX230" i="1"/>
  <c r="EJ230" i="1"/>
  <c r="ER186" i="1"/>
  <c r="ER185" i="1" s="1"/>
  <c r="R225" i="1"/>
  <c r="AP225" i="1"/>
  <c r="BB225" i="1"/>
  <c r="BN225" i="1"/>
  <c r="BZ225" i="1"/>
  <c r="CL225" i="1"/>
  <c r="CX225" i="1"/>
  <c r="DJ225" i="1"/>
  <c r="EQ230" i="1"/>
  <c r="Z230" i="1"/>
  <c r="ER242" i="1"/>
  <c r="ER247" i="1"/>
  <c r="ER221" i="1" l="1"/>
  <c r="AX258" i="1"/>
  <c r="AX264" i="1" s="1"/>
  <c r="ER196" i="1"/>
  <c r="ER46" i="1"/>
  <c r="AT258" i="1"/>
  <c r="AT264" i="1" s="1"/>
  <c r="CP258" i="1"/>
  <c r="CP264" i="1" s="1"/>
  <c r="CD258" i="1"/>
  <c r="CD264" i="1" s="1"/>
  <c r="DN258" i="1"/>
  <c r="DN264" i="1" s="1"/>
  <c r="DR258" i="1"/>
  <c r="DR264" i="1" s="1"/>
  <c r="AH258" i="1"/>
  <c r="AH264" i="1" s="1"/>
  <c r="CX258" i="1"/>
  <c r="CX264" i="1" s="1"/>
  <c r="ER49" i="1"/>
  <c r="ER203" i="1"/>
  <c r="EJ258" i="1"/>
  <c r="EJ264" i="1" s="1"/>
  <c r="BP258" i="1"/>
  <c r="BP264" i="1" s="1"/>
  <c r="DD258" i="1"/>
  <c r="DD264" i="1" s="1"/>
  <c r="CL258" i="1"/>
  <c r="CL264" i="1" s="1"/>
  <c r="ER167" i="1"/>
  <c r="BZ258" i="1"/>
  <c r="BZ264" i="1" s="1"/>
  <c r="BX258" i="1"/>
  <c r="BX264" i="1" s="1"/>
  <c r="DX258" i="1"/>
  <c r="DX264" i="1" s="1"/>
  <c r="ER69" i="1"/>
  <c r="ER210" i="1"/>
  <c r="ER174" i="1"/>
  <c r="EH258" i="1"/>
  <c r="EH264" i="1" s="1"/>
  <c r="DB258" i="1"/>
  <c r="DB264" i="1" s="1"/>
  <c r="BL258" i="1"/>
  <c r="BL264" i="1" s="1"/>
  <c r="EL258" i="1"/>
  <c r="EL264" i="1" s="1"/>
  <c r="BR258" i="1"/>
  <c r="BR264" i="1" s="1"/>
  <c r="X258" i="1"/>
  <c r="X264" i="1" s="1"/>
  <c r="ER74" i="1"/>
  <c r="BF258" i="1"/>
  <c r="BF264" i="1" s="1"/>
  <c r="DZ258" i="1"/>
  <c r="DZ264" i="1" s="1"/>
  <c r="DJ258" i="1"/>
  <c r="DJ264" i="1" s="1"/>
  <c r="DH258" i="1"/>
  <c r="DH264" i="1" s="1"/>
  <c r="AN258" i="1"/>
  <c r="AN264" i="1" s="1"/>
  <c r="AV258" i="1"/>
  <c r="AV264" i="1" s="1"/>
  <c r="CT258" i="1"/>
  <c r="CT264" i="1" s="1"/>
  <c r="ED258" i="1"/>
  <c r="ED264" i="1" s="1"/>
  <c r="CJ258" i="1"/>
  <c r="CJ264" i="1" s="1"/>
  <c r="T258" i="1"/>
  <c r="T264" i="1" s="1"/>
  <c r="BN258" i="1"/>
  <c r="BN264" i="1" s="1"/>
  <c r="DF258" i="1"/>
  <c r="DF264" i="1" s="1"/>
  <c r="AL258" i="1"/>
  <c r="AL264" i="1" s="1"/>
  <c r="ER26" i="1"/>
  <c r="R258" i="1"/>
  <c r="R264" i="1" s="1"/>
  <c r="DL258" i="1"/>
  <c r="DL264" i="1" s="1"/>
  <c r="ER191" i="1"/>
  <c r="ER66" i="1"/>
  <c r="ER65" i="1" s="1"/>
  <c r="BT258" i="1"/>
  <c r="BT264" i="1" s="1"/>
  <c r="CZ258" i="1"/>
  <c r="CZ264" i="1" s="1"/>
  <c r="AF258" i="1"/>
  <c r="AF264" i="1" s="1"/>
  <c r="ER226" i="1"/>
  <c r="ER225" i="1" s="1"/>
  <c r="EB258" i="1"/>
  <c r="EB264" i="1" s="1"/>
  <c r="BH258" i="1"/>
  <c r="BH264" i="1" s="1"/>
  <c r="DP258" i="1"/>
  <c r="DP264" i="1" s="1"/>
  <c r="AJ258" i="1"/>
  <c r="AJ264" i="1" s="1"/>
  <c r="AB258" i="1"/>
  <c r="AB264" i="1" s="1"/>
  <c r="CB258" i="1"/>
  <c r="CB264" i="1" s="1"/>
  <c r="ER58" i="1"/>
  <c r="CR258" i="1"/>
  <c r="CR264" i="1" s="1"/>
  <c r="ER230" i="1"/>
  <c r="Z258" i="1"/>
  <c r="Z264" i="1" s="1"/>
  <c r="CH258" i="1"/>
  <c r="CH264" i="1" s="1"/>
  <c r="ER241" i="1"/>
  <c r="CF258" i="1"/>
  <c r="CF264" i="1" s="1"/>
  <c r="AL4" i="1"/>
  <c r="EQ160" i="1"/>
  <c r="ER162" i="1"/>
  <c r="ER160" i="1" s="1"/>
  <c r="DT258" i="1"/>
  <c r="DT264" i="1" s="1"/>
  <c r="EF258" i="1"/>
  <c r="EF264" i="1" s="1"/>
  <c r="AP258" i="1"/>
  <c r="AP264" i="1" s="1"/>
  <c r="ER33" i="1"/>
  <c r="ER30" i="1" s="1"/>
  <c r="AR258" i="1"/>
  <c r="AR264" i="1" s="1"/>
  <c r="P258" i="1"/>
  <c r="P264" i="1" s="1"/>
  <c r="BV258" i="1"/>
  <c r="BV264" i="1" s="1"/>
  <c r="AZ258" i="1"/>
  <c r="AZ264" i="1" s="1"/>
  <c r="BD258" i="1"/>
  <c r="BD264" i="1" s="1"/>
  <c r="ER13" i="1"/>
  <c r="ER11" i="1" s="1"/>
  <c r="BJ258" i="1"/>
  <c r="BJ264" i="1" s="1"/>
  <c r="V258" i="1"/>
  <c r="V264" i="1" s="1"/>
  <c r="ER79" i="1"/>
  <c r="CN258" i="1"/>
  <c r="CN264" i="1" s="1"/>
  <c r="BB258" i="1"/>
  <c r="BB264" i="1" s="1"/>
  <c r="CV258" i="1"/>
  <c r="CV264" i="1" s="1"/>
  <c r="EQ258" i="1"/>
  <c r="EQ264" i="1" s="1"/>
  <c r="ER258" i="1" l="1"/>
  <c r="ER264" i="1" s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O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E139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<sst xmlns="http://schemas.openxmlformats.org/spreadsheetml/2006/main" count="888" uniqueCount="686">
  <si>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</si>
  <si>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</si>
  <si>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</si>
  <si>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</si>
  <si>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</si>
  <si>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</si>
  <si>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</si>
  <si>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</si>
  <si>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</si>
  <si>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</si>
  <si>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</si>
  <si>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</si>
  <si>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</si>
  <si>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</si>
  <si>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</si>
  <si>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</si>
  <si>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</si>
  <si>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</si>
  <si>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</si>
  <si>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</si>
  <si>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</si>
  <si>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</si>
  <si>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</si>
  <si>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</si>
  <si>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</si>
  <si>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</si>
  <si>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</si>
  <si>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</si>
  <si>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</si>
  <si>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</si>
  <si>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</si>
  <si>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</si>
  <si>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</si>
  <si>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</si>
  <si>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</si>
  <si>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</si>
  <si>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</si>
  <si>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</si>
  <si>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</si>
  <si>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</si>
  <si>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</si>
  <si>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</si>
  <si>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</si>
  <si>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</si>
  <si>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</si>
  <si>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</si>
  <si>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</si>
  <si>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</si>
  <si>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</si>
  <si>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</si>
  <si>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</si>
  <si>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</si>
  <si>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</si>
  <si>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</si>
  <si>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</si>
  <si>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</si>
  <si>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</si>
  <si>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</si>
  <si>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</si>
  <si>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</si>
  <si>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</si>
  <si>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</si>
  <si>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</si>
  <si>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</si>
  <si>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</si>
  <si>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</si>
  <si>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</si>
  <si>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</si>
  <si>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</si>
  <si>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</si>
  <si>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</si>
  <si>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</si>
  <si>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</si>
  <si>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</si>
  <si>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</si>
  <si>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</si>
  <si>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</si>
  <si>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</si>
  <si>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</si>
  <si>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</si>
  <si>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</si>
  <si>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</si>
  <si>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</si>
  <si>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</si>
  <si>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</si>
  <si>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</si>
  <si>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</si>
  <si>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</si>
  <si>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</si>
  <si>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</si>
  <si>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</si>
  <si>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</si>
  <si>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</si>
  <si>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</si>
  <si>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</si>
  <si>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</si>
  <si>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</si>
  <si>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</si>
  <si>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</si>
  <si>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</si>
  <si>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</si>
  <si>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</si>
  <si>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</si>
  <si>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</si>
  <si>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</si>
  <si>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</si>
  <si>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</si>
  <si>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</si>
  <si>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</si>
  <si>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</si>
  <si>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</si>
  <si>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</si>
  <si>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</si>
  <si>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</si>
  <si>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</si>
  <si>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</si>
  <si>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</si>
  <si>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</si>
  <si>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</si>
  <si>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</si>
  <si>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</si>
  <si>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</si>
  <si>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</si>
  <si>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</si>
  <si>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</si>
  <si>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</si>
  <si>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</si>
  <si>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</si>
  <si>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</si>
  <si>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</si>
  <si>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</si>
  <si>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</si>
  <si>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</si>
  <si>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</si>
  <si>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</si>
  <si>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</si>
  <si>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</si>
  <si>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</si>
  <si>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</si>
  <si>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</si>
  <si>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</si>
  <si>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</si>
  <si>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</si>
  <si>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</si>
  <si>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</si>
  <si>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</si>
  <si>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</si>
  <si>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</si>
  <si>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</si>
  <si>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</si>
  <si>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</si>
  <si>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</si>
  <si>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</si>
  <si>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</si>
  <si>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</si>
  <si>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</si>
  <si>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</si>
  <si>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</si>
  <si>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</si>
  <si>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</si>
  <si>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</si>
  <si>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</si>
  <si>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</si>
  <si>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</si>
  <si>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</si>
  <si>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</si>
  <si>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</si>
  <si>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</si>
  <si>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</si>
  <si>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</si>
  <si>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</si>
  <si>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</si>
  <si>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</si>
  <si>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</si>
  <si>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</si>
  <si>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</si>
  <si>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</si>
  <si>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</si>
  <si>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</si>
  <si>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</si>
  <si>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</si>
  <si>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</si>
  <si>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</si>
  <si>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</si>
  <si>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</si>
  <si>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</si>
  <si>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</si>
  <si>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</si>
  <si>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</si>
  <si>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</si>
  <si>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</si>
  <si>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</si>
  <si>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</si>
  <si>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</si>
  <si>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</si>
  <si>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</si>
  <si>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</si>
  <si>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</si>
  <si>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</si>
  <si>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</si>
  <si>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</si>
  <si>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</si>
  <si>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</si>
  <si>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</si>
  <si>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</si>
  <si>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</si>
  <si>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</si>
  <si>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</si>
  <si>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</si>
  <si>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</si>
  <si>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</si>
  <si>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</si>
  <si>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</si>
  <si>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</si>
  <si>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</si>
  <si>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</si>
  <si>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</si>
  <si>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</si>
  <si>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</si>
  <si>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</si>
  <si>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</si>
  <si>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</si>
  <si>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</si>
  <si>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</si>
  <si>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</si>
  <si>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</si>
  <si>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</si>
  <si>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</si>
  <si>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</si>
  <si>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</si>
  <si>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</si>
  <si>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</si>
  <si>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</si>
  <si>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</si>
  <si>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</si>
  <si>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</si>
  <si>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</si>
  <si>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</si>
  <si>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</si>
  <si>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</si>
  <si>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</si>
  <si>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</si>
  <si>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</si>
  <si>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</si>
  <si>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</si>
  <si>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</si>
  <si>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</si>
  <si>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</si>
  <si>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</si>
  <si>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</si>
  <si>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</si>
  <si>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</si>
  <si>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</si>
  <si>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</si>
  <si>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</si>
  <si>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</si>
  <si>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</si>
  <si>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</si>
  <si>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</si>
  <si>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</si>
  <si>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</si>
  <si>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</si>
  <si>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</si>
  <si>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</si>
  <si>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</si>
  <si>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</si>
  <si>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</si>
  <si>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</si>
  <si>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</si>
  <si>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</si>
  <si>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</si>
  <si>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</si>
  <si>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</si>
  <si>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</si>
  <si>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</si>
  <si>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</si>
  <si>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</si>
  <si>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</si>
  <si>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</si>
  <si>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</si>
  <si>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</si>
  <si>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</si>
  <si>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</si>
  <si>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</si>
  <si>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</si>
  <si>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</si>
  <si>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</si>
  <si>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</si>
  <si>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</si>
  <si>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</si>
  <si>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</si>
  <si>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</si>
  <si>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</si>
  <si>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</si>
  <si>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</si>
  <si>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</si>
  <si>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</si>
  <si>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</si>
  <si>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</si>
  <si>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</si>
  <si>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</si>
  <si>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</si>
  <si>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</si>
  <si>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</si>
  <si>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</si>
  <si>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</si>
  <si>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</si>
  <si>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</si>
  <si>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</si>
  <si>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</si>
  <si>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</si>
  <si>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</si>
  <si>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</si>
  <si>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</si>
  <si>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</si>
  <si>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</si>
  <si>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</si>
  <si>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</si>
  <si>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</si>
  <si>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</si>
  <si>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</si>
  <si>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</si>
  <si>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</si>
  <si>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</si>
  <si>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</si>
  <si>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</si>
  <si>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</si>
  <si>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</si>
  <si>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</si>
  <si>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</si>
  <si>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</si>
  <si>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</si>
  <si>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</si>
  <si>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</si>
  <si>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</si>
  <si>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</si>
  <si>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</si>
  <si>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</si>
  <si>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</si>
  <si>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</si>
  <si>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</si>
  <si>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</si>
  <si>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</si>
  <si>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</si>
  <si>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</si>
  <si>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</si>
  <si>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</si>
  <si>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</si>
  <si>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</si>
  <si>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</si>
  <si>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</si>
  <si>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</si>
  <si>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</si>
  <si>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</si>
  <si>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</si>
  <si>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</si>
  <si>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</si>
  <si>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</si>
  <si>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</si>
  <si>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</si>
  <si>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</si>
  <si>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</si>
  <si>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</si>
  <si>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</si>
  <si>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</si>
  <si>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</si>
  <si>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</si>
  <si>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</si>
  <si>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</si>
  <si>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</si>
  <si>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</si>
  <si>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</si>
  <si>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</si>
  <si>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</si>
  <si>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</si>
  <si>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</si>
  <si>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</si>
  <si>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</si>
  <si>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</si>
  <si>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</si>
  <si>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</si>
  <si>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</si>
  <si>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</si>
  <si>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</si>
  <si>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</si>
  <si>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</si>
  <si>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</si>
  <si>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</si>
  <si>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</si>
  <si>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</si>
  <si>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</si>
  <si>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</si>
  <si>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</si>
  <si>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</si>
  <si>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</si>
  <si>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</si>
  <si>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</si>
  <si>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</si>
  <si>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</si>
  <si>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</si>
  <si>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</si>
  <si>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</si>
  <si>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</si>
  <si>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</si>
  <si>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</si>
  <si>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</si>
  <si>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</si>
  <si>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</si>
  <si>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</si>
  <si>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</si>
  <si>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</si>
  <si>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</si>
  <si>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</si>
  <si>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</si>
  <si>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</si>
  <si>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</si>
  <si>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</si>
  <si>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</si>
  <si>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</si>
  <si>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</si>
  <si>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</si>
  <si>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</si>
  <si>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</si>
  <si>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</si>
  <si>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</si>
  <si>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</si>
  <si>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</si>
  <si>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</si>
  <si>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</si>
  <si>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</si>
  <si>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</si>
  <si>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</si>
  <si>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</si>
  <si>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</si>
  <si>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</si>
  <si>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</si>
  <si>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</si>
  <si>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</si>
  <si>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</si>
  <si>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</si>
  <si>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</si>
  <si>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</si>
  <si>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</si>
  <si>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</si>
  <si>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</si>
  <si>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</si>
  <si>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</si>
  <si>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</si>
  <si>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</si>
  <si>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</si>
  <si>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</si>
  <si>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</si>
  <si>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</si>
  <si>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</si>
  <si>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</si>
  <si>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</si>
  <si>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</si>
  <si>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</si>
  <si>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</si>
  <si>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</si>
  <si>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</si>
  <si>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</si>
  <si>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</si>
  <si>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</si>
  <si>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</si>
  <si>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</si>
  <si>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</si>
  <si>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</si>
  <si>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</si>
  <si>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</si>
  <si>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</si>
  <si>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</si>
  <si>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</si>
  <si>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</si>
  <si>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</si>
  <si>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</si>
  <si>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</si>
  <si>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</si>
  <si>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</si>
  <si>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</si>
  <si>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</si>
  <si>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</si>
  <si>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</si>
  <si>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</si>
  <si>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</si>
  <si>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</si>
  <si>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</si>
  <si>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</si>
  <si>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</si>
  <si>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</si>
  <si>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</si>
  <si>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</si>
  <si>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</si>
  <si>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</si>
  <si>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</si>
  <si>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</si>
  <si>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</si>
  <si>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</si>
  <si>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</si>
  <si>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</si>
  <si>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</si>
  <si>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</si>
  <si>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</si>
  <si>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</si>
  <si>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</si>
  <si>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</si>
  <si>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</si>
  <si>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</si>
  <si>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</si>
  <si>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</si>
  <si>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</si>
  <si>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</si>
  <si>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</si>
  <si>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</si>
  <si>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</si>
  <si>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</si>
  <si>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</si>
  <si>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</si>
  <si>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</si>
  <si>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</si>
  <si>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</si>
  <si>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</si>
  <si>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</si>
  <si>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</si>
  <si>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</si>
  <si>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</si>
  <si>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</si>
  <si>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</si>
  <si>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</si>
  <si>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</si>
  <si>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</si>
  <si>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</si>
  <si>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</si>
  <si>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</si>
  <si>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</si>
  <si>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</si>
  <si>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</si>
  <si>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</si>
  <si>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</si>
  <si>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</si>
  <si>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</si>
  <si>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</si>
  <si>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</si>
  <si>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</si>
  <si>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</si>
  <si>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</si>
  <si>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</si>
  <si>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</si>
  <si>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</si>
  <si>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</si>
  <si>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</si>
  <si>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</si>
  <si>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</si>
  <si>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</si>
  <si>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</si>
  <si>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</si>
  <si>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</si>
  <si>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</si>
  <si>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</si>
  <si>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</si>
  <si>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</si>
  <si>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</si>
  <si>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</si>
  <si>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</si>
  <si>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</si>
  <si>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</si>
  <si>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</si>
  <si>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</si>
  <si>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</si>
  <si>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</si>
  <si>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</si>
  <si>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</si>
  <si>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</si>
  <si>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</si>
  <si>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</si>
  <si>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</si>
  <si>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</si>
  <si>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</si>
  <si>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</si>
  <si>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</si>
  <si>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</si>
  <si>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</si>
  <si>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</si>
  <si>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</si>
  <si>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</si>
  <si>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</si>
  <si>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</si>
  <si>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</si>
  <si>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</si>
  <si>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</si>
  <si>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</si>
  <si>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</si>
  <si>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</si>
  <si>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</si>
  <si>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</si>
  <si>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</si>
  <si>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</si>
  <si>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</si>
  <si>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</si>
  <si>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</si>
  <si>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</si>
  <si>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</si>
  <si>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</si>
  <si>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</si>
  <si>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</si>
  <si>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</si>
  <si>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</si>
  <si>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</si>
  <si>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</si>
  <si>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</si>
  <si>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</si>
  <si>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</si>
  <si>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</si>
  <si>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</si>
  <si>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</si>
  <si>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</si>
  <si>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</si>
  <si>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</si>
  <si>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</si>
  <si>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</si>
  <si>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</si>
  <si>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</si>
  <si>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</si>
  <si>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</si>
  <si>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</si>
  <si>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</si>
  <si>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</si>
  <si>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</si>
  <si>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</si>
  <si>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</si>
  <si>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</si>
  <si>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</si>
  <si>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</si>
  <si>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</si>
  <si>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</si>
  <si>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</si>
  <si>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</si>
  <si>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</si>
  <si>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</si>
  <si>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</si>
  <si>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</si>
  <si>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</si>
  <si>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</si>
  <si>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</si>
  <si>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</si>
  <si>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</si>
  <si>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</si>
  <si>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</si>
  <si>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</si>
  <si>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</si>
  <si>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</si>
  <si>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</si>
  <si>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</si>
  <si>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</si>
  <si>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</si>
  <si>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</si>
  <si>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</si>
  <si>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</si>
  <si>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</si>
  <si>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</si>
  <si>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</si>
  <si>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</si>
  <si>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</si>
  <si>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</si>
  <si>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</si>
  <si>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</si>
  <si>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</si>
  <si>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</si>
  <si>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</si>
  <si>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</si>
  <si>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</si>
  <si>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</si>
  <si>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</si>
  <si>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</si>
  <si>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</si>
  <si>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</si>
  <si>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</si>
  <si>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</si>
  <si>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27.06.2022 №6</t>
  </si>
  <si>
    <t>30.04.2022 №4</t>
  </si>
  <si>
    <t>25.03.2022 №3</t>
  </si>
  <si>
    <t>22.02.2022 №2</t>
  </si>
  <si>
    <t>31.01.2022 №1</t>
  </si>
  <si>
    <t>15.08.2022 №8</t>
  </si>
  <si>
    <t>Приложение №5</t>
  </si>
  <si>
    <t>к Решению Комиссии   по разработке ТП ОМС от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</si>
</sst>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36" fillId="0" borderId="0"/>
    <xf numFmtId="0" fontId="55" fillId="0" borderId="0"/>
    <xf numFmtId="0" fontId="6" fillId="0" borderId="0"/>
    <xf numFmtId="0" fontId="5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6" fillId="0" borderId="0"/>
    <xf numFmtId="0" fontId="56" fillId="0" borderId="0"/>
    <xf numFmtId="0" fontId="58" fillId="0" borderId="0"/>
    <xf numFmtId="0" fontId="7" fillId="0" borderId="0" applyFill="0" applyBorder="0" applyProtection="0">
      <alignment wrapText="1"/>
      <protection locked="0"/>
    </xf>
    <xf numFmtId="9" fontId="36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6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0" fontId="2" fillId="0" borderId="0" xfId="0" applyFont="1" applyFill="1" applyBorder="1"/>
    <xf numFmtId="1" fontId="0" fillId="0" borderId="0" xfId="0" applyNumberFormat="1" applyFill="1"/>
    <xf numFmtId="167" fontId="0" fillId="0" borderId="0" xfId="0" applyNumberFormat="1" applyFill="1"/>
    <xf numFmtId="0" fontId="10" fillId="0" borderId="0" xfId="0" applyFont="1"/>
    <xf numFmtId="0" fontId="8" fillId="0" borderId="0" xfId="0" applyFont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41" fontId="11" fillId="0" borderId="0" xfId="0" applyNumberFormat="1" applyFont="1" applyFill="1" applyBorder="1" applyAlignment="1"/>
    <xf numFmtId="0" fontId="12" fillId="0" borderId="0" xfId="0" applyFont="1" applyFill="1" applyBorder="1" applyAlignment="1"/>
    <xf numFmtId="3" fontId="13" fillId="0" borderId="0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4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5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9" fontId="26" fillId="0" borderId="4" xfId="3" applyNumberFormat="1" applyFont="1" applyFill="1" applyBorder="1" applyAlignment="1">
      <alignment horizontal="center" vertical="center" wrapText="1"/>
    </xf>
    <xf numFmtId="0" fontId="1" fillId="0" borderId="0" xfId="0" applyFont="1"/>
    <xf numFmtId="1" fontId="29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30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1" fillId="0" borderId="4" xfId="3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vertical="center" wrapText="1"/>
    </xf>
    <xf numFmtId="164" fontId="27" fillId="0" borderId="4" xfId="2" applyNumberFormat="1" applyFont="1" applyFill="1" applyBorder="1" applyAlignment="1">
      <alignment vertical="center" wrapText="1"/>
    </xf>
    <xf numFmtId="169" fontId="33" fillId="0" borderId="4" xfId="3" applyNumberFormat="1" applyFont="1" applyFill="1" applyBorder="1" applyAlignment="1">
      <alignment horizontal="center" vertical="center" wrapText="1"/>
    </xf>
    <xf numFmtId="3" fontId="33" fillId="0" borderId="4" xfId="3" applyNumberFormat="1" applyFont="1" applyFill="1" applyBorder="1" applyAlignment="1">
      <alignment horizontal="center" vertical="center" wrapText="1"/>
    </xf>
    <xf numFmtId="1" fontId="33" fillId="0" borderId="4" xfId="3" applyNumberFormat="1" applyFont="1" applyFill="1" applyBorder="1" applyAlignment="1">
      <alignment horizontal="center" vertical="center" wrapText="1"/>
    </xf>
    <xf numFmtId="169" fontId="34" fillId="0" borderId="4" xfId="3" applyNumberFormat="1" applyFont="1" applyFill="1" applyBorder="1" applyAlignment="1">
      <alignment horizontal="center" vertical="center" wrapText="1"/>
    </xf>
    <xf numFmtId="0" fontId="20" fillId="0" borderId="4" xfId="0" applyFont="1" applyFill="1" applyBorder="1"/>
    <xf numFmtId="0" fontId="0" fillId="2" borderId="4" xfId="0" applyFill="1" applyBorder="1"/>
    <xf numFmtId="0" fontId="3" fillId="0" borderId="4" xfId="0" applyFont="1" applyFill="1" applyBorder="1"/>
    <xf numFmtId="168" fontId="32" fillId="2" borderId="4" xfId="3" applyNumberFormat="1" applyFont="1" applyFill="1" applyBorder="1" applyAlignment="1">
      <alignment vertical="center" wrapText="1"/>
    </xf>
    <xf numFmtId="0" fontId="32" fillId="2" borderId="4" xfId="2" applyFont="1" applyFill="1" applyBorder="1" applyAlignment="1">
      <alignment horizontal="center" vertical="center" wrapText="1"/>
    </xf>
    <xf numFmtId="164" fontId="32" fillId="2" borderId="4" xfId="2" applyNumberFormat="1" applyFont="1" applyFill="1" applyBorder="1" applyAlignment="1">
      <alignment horizontal="center" vertical="center" wrapText="1"/>
    </xf>
    <xf numFmtId="164" fontId="32" fillId="0" borderId="4" xfId="2" applyNumberFormat="1" applyFont="1" applyFill="1" applyBorder="1" applyAlignment="1">
      <alignment horizontal="center" vertical="center" wrapText="1"/>
    </xf>
    <xf numFmtId="164" fontId="32" fillId="2" borderId="4" xfId="3" applyNumberFormat="1" applyFont="1" applyFill="1" applyBorder="1" applyAlignment="1">
      <alignment horizontal="center" vertical="center" wrapText="1"/>
    </xf>
    <xf numFmtId="0" fontId="0" fillId="2" borderId="0" xfId="0" applyFill="1"/>
    <xf numFmtId="168" fontId="32" fillId="2" borderId="4" xfId="3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68" fontId="20" fillId="0" borderId="4" xfId="3" applyNumberFormat="1" applyFont="1" applyFill="1" applyBorder="1" applyAlignment="1">
      <alignment vertical="center" wrapText="1"/>
    </xf>
    <xf numFmtId="3" fontId="20" fillId="0" borderId="4" xfId="2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4" fontId="20" fillId="0" borderId="4" xfId="2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18" fillId="0" borderId="4" xfId="2" applyNumberFormat="1" applyFont="1" applyFill="1" applyBorder="1" applyAlignment="1">
      <alignment horizontal="center" vertical="center" wrapText="1"/>
    </xf>
    <xf numFmtId="168" fontId="18" fillId="0" borderId="4" xfId="3" applyNumberFormat="1" applyFont="1" applyFill="1" applyBorder="1" applyAlignment="1">
      <alignment horizontal="center" vertical="center" wrapText="1"/>
    </xf>
    <xf numFmtId="168" fontId="20" fillId="0" borderId="4" xfId="4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8" fontId="18" fillId="0" borderId="4" xfId="0" applyNumberFormat="1" applyFont="1" applyFill="1" applyBorder="1"/>
    <xf numFmtId="0" fontId="0" fillId="0" borderId="4" xfId="0" applyBorder="1" applyAlignment="1">
      <alignment wrapText="1"/>
    </xf>
    <xf numFmtId="3" fontId="32" fillId="0" borderId="4" xfId="3" applyNumberFormat="1" applyFont="1" applyFill="1" applyBorder="1" applyAlignment="1">
      <alignment horizontal="center" vertical="center" wrapText="1"/>
    </xf>
    <xf numFmtId="168" fontId="20" fillId="3" borderId="4" xfId="3" applyNumberFormat="1" applyFont="1" applyFill="1" applyBorder="1" applyAlignment="1">
      <alignment horizontal="center" vertical="center" wrapText="1"/>
    </xf>
    <xf numFmtId="168" fontId="18" fillId="3" borderId="4" xfId="3" applyNumberFormat="1" applyFont="1" applyFill="1" applyBorder="1" applyAlignment="1">
      <alignment horizontal="center" vertical="center" wrapText="1"/>
    </xf>
    <xf numFmtId="168" fontId="20" fillId="0" borderId="4" xfId="2" applyNumberFormat="1" applyFont="1" applyFill="1" applyBorder="1" applyAlignment="1">
      <alignment horizontal="center" vertical="center" wrapText="1"/>
    </xf>
    <xf numFmtId="168" fontId="20" fillId="4" borderId="4" xfId="3" applyNumberFormat="1" applyFont="1" applyFill="1" applyBorder="1" applyAlignment="1">
      <alignment horizontal="center" vertical="center" wrapText="1"/>
    </xf>
    <xf numFmtId="168" fontId="7" fillId="3" borderId="4" xfId="3" applyNumberFormat="1" applyFont="1" applyFill="1" applyBorder="1" applyAlignment="1">
      <alignment horizontal="center" vertical="center" wrapText="1"/>
    </xf>
    <xf numFmtId="0" fontId="37" fillId="0" borderId="4" xfId="0" applyFont="1" applyFill="1" applyBorder="1"/>
    <xf numFmtId="2" fontId="38" fillId="0" borderId="4" xfId="0" applyNumberFormat="1" applyFont="1" applyFill="1" applyBorder="1" applyAlignment="1">
      <alignment horizontal="center" vertical="center" wrapText="1"/>
    </xf>
    <xf numFmtId="4" fontId="21" fillId="0" borderId="4" xfId="2" applyNumberFormat="1" applyFont="1" applyFill="1" applyBorder="1" applyAlignment="1">
      <alignment horizontal="center" vertical="center" wrapText="1"/>
    </xf>
    <xf numFmtId="3" fontId="20" fillId="3" borderId="4" xfId="3" applyNumberFormat="1" applyFont="1" applyFill="1" applyBorder="1" applyAlignment="1">
      <alignment horizontal="center" vertical="center" wrapText="1"/>
    </xf>
    <xf numFmtId="3" fontId="20" fillId="0" borderId="4" xfId="3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169" fontId="40" fillId="0" borderId="6" xfId="0" applyNumberFormat="1" applyFont="1" applyFill="1" applyBorder="1" applyAlignment="1">
      <alignment horizontal="center" vertical="center" wrapText="1"/>
    </xf>
    <xf numFmtId="0" fontId="41" fillId="2" borderId="4" xfId="0" applyFont="1" applyFill="1" applyBorder="1"/>
    <xf numFmtId="168" fontId="42" fillId="2" borderId="4" xfId="3" applyNumberFormat="1" applyFont="1" applyFill="1" applyBorder="1" applyAlignment="1">
      <alignment vertical="center" wrapText="1"/>
    </xf>
    <xf numFmtId="0" fontId="42" fillId="2" borderId="4" xfId="0" applyFont="1" applyFill="1" applyBorder="1" applyAlignment="1">
      <alignment horizontal="center" vertical="center" wrapText="1"/>
    </xf>
    <xf numFmtId="4" fontId="42" fillId="2" borderId="4" xfId="2" applyNumberFormat="1" applyFont="1" applyFill="1" applyBorder="1" applyAlignment="1">
      <alignment horizontal="center" vertical="center" wrapText="1"/>
    </xf>
    <xf numFmtId="4" fontId="32" fillId="2" borderId="4" xfId="2" applyNumberFormat="1" applyFont="1" applyFill="1" applyBorder="1" applyAlignment="1">
      <alignment horizontal="center" vertical="center" wrapText="1"/>
    </xf>
    <xf numFmtId="0" fontId="20" fillId="0" borderId="9" xfId="3" applyFont="1" applyFill="1" applyBorder="1" applyAlignment="1">
      <alignment vertical="center" wrapText="1"/>
    </xf>
    <xf numFmtId="0" fontId="20" fillId="0" borderId="9" xfId="0" applyFont="1" applyFill="1" applyBorder="1" applyAlignment="1">
      <alignment horizontal="center" vertical="center" wrapText="1"/>
    </xf>
    <xf numFmtId="2" fontId="35" fillId="0" borderId="9" xfId="0" applyNumberFormat="1" applyFont="1" applyFill="1" applyBorder="1" applyAlignment="1">
      <alignment horizontal="center" vertical="center" wrapText="1"/>
    </xf>
    <xf numFmtId="4" fontId="20" fillId="0" borderId="9" xfId="2" applyNumberFormat="1" applyFont="1" applyFill="1" applyBorder="1" applyAlignment="1">
      <alignment horizontal="center" vertical="center" wrapText="1"/>
    </xf>
    <xf numFmtId="4" fontId="20" fillId="0" borderId="10" xfId="2" applyNumberFormat="1" applyFont="1" applyFill="1" applyBorder="1" applyAlignment="1">
      <alignment horizontal="center" vertical="center" wrapText="1"/>
    </xf>
    <xf numFmtId="168" fontId="20" fillId="0" borderId="9" xfId="3" applyNumberFormat="1" applyFont="1" applyFill="1" applyBorder="1" applyAlignment="1">
      <alignment horizontal="center" vertical="center" wrapText="1"/>
    </xf>
    <xf numFmtId="168" fontId="18" fillId="0" borderId="8" xfId="2" applyNumberFormat="1" applyFont="1" applyFill="1" applyBorder="1" applyAlignment="1">
      <alignment horizontal="center" vertical="center" wrapText="1"/>
    </xf>
    <xf numFmtId="168" fontId="18" fillId="0" borderId="9" xfId="3" applyNumberFormat="1" applyFont="1" applyFill="1" applyBorder="1" applyAlignment="1">
      <alignment horizontal="center" vertical="center" wrapText="1"/>
    </xf>
    <xf numFmtId="168" fontId="18" fillId="0" borderId="8" xfId="3" applyNumberFormat="1" applyFont="1" applyFill="1" applyBorder="1" applyAlignment="1">
      <alignment horizontal="center" vertical="center" wrapText="1"/>
    </xf>
    <xf numFmtId="168" fontId="18" fillId="0" borderId="9" xfId="2" applyNumberFormat="1" applyFont="1" applyFill="1" applyBorder="1" applyAlignment="1">
      <alignment horizontal="center" vertical="center" wrapText="1"/>
    </xf>
    <xf numFmtId="168" fontId="20" fillId="0" borderId="8" xfId="3" applyNumberFormat="1" applyFont="1" applyFill="1" applyBorder="1" applyAlignment="1">
      <alignment horizontal="center" vertical="center" wrapText="1"/>
    </xf>
    <xf numFmtId="168" fontId="7" fillId="0" borderId="9" xfId="3" applyNumberFormat="1" applyFont="1" applyFill="1" applyBorder="1" applyAlignment="1">
      <alignment horizontal="center" vertical="center" wrapText="1"/>
    </xf>
    <xf numFmtId="168" fontId="7" fillId="0" borderId="8" xfId="2" applyNumberFormat="1" applyFont="1" applyFill="1" applyBorder="1" applyAlignment="1">
      <alignment horizontal="center" vertical="center" wrapText="1"/>
    </xf>
    <xf numFmtId="164" fontId="20" fillId="0" borderId="8" xfId="3" applyNumberFormat="1" applyFont="1" applyFill="1" applyBorder="1" applyAlignment="1">
      <alignment horizontal="center" vertical="center" wrapText="1"/>
    </xf>
    <xf numFmtId="168" fontId="18" fillId="0" borderId="8" xfId="0" applyNumberFormat="1" applyFont="1" applyFill="1" applyBorder="1"/>
    <xf numFmtId="168" fontId="42" fillId="2" borderId="6" xfId="3" applyNumberFormat="1" applyFont="1" applyFill="1" applyBorder="1" applyAlignment="1">
      <alignment vertical="center" wrapText="1"/>
    </xf>
    <xf numFmtId="164" fontId="32" fillId="2" borderId="6" xfId="2" applyNumberFormat="1" applyFont="1" applyFill="1" applyBorder="1" applyAlignment="1">
      <alignment horizontal="center" vertical="center" wrapText="1"/>
    </xf>
    <xf numFmtId="164" fontId="32" fillId="0" borderId="6" xfId="2" applyNumberFormat="1" applyFont="1" applyFill="1" applyBorder="1" applyAlignment="1">
      <alignment horizontal="center" vertical="center" wrapText="1"/>
    </xf>
    <xf numFmtId="4" fontId="42" fillId="2" borderId="6" xfId="2" applyNumberFormat="1" applyFont="1" applyFill="1" applyBorder="1" applyAlignment="1">
      <alignment horizontal="center" vertical="center" wrapText="1"/>
    </xf>
    <xf numFmtId="4" fontId="20" fillId="2" borderId="11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8" fontId="20" fillId="0" borderId="6" xfId="3" applyNumberFormat="1" applyFont="1" applyFill="1" applyBorder="1" applyAlignment="1">
      <alignment vertical="center" wrapText="1"/>
    </xf>
    <xf numFmtId="4" fontId="20" fillId="0" borderId="6" xfId="2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4" fontId="20" fillId="0" borderId="11" xfId="2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horizontal="center" vertical="center" wrapText="1"/>
    </xf>
    <xf numFmtId="168" fontId="32" fillId="2" borderId="6" xfId="3" applyNumberFormat="1" applyFont="1" applyFill="1" applyBorder="1" applyAlignment="1">
      <alignment vertical="center" wrapText="1"/>
    </xf>
    <xf numFmtId="0" fontId="32" fillId="2" borderId="4" xfId="0" applyFont="1" applyFill="1" applyBorder="1" applyAlignment="1">
      <alignment horizontal="center" vertical="center" wrapText="1"/>
    </xf>
    <xf numFmtId="4" fontId="20" fillId="2" borderId="6" xfId="2" applyNumberFormat="1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168" fontId="18" fillId="3" borderId="6" xfId="3" applyNumberFormat="1" applyFont="1" applyFill="1" applyBorder="1" applyAlignment="1">
      <alignment horizontal="center" vertical="center" wrapText="1"/>
    </xf>
    <xf numFmtId="168" fontId="32" fillId="3" borderId="4" xfId="3" applyNumberFormat="1" applyFont="1" applyFill="1" applyBorder="1" applyAlignment="1">
      <alignment horizontal="center" vertical="center" wrapText="1"/>
    </xf>
    <xf numFmtId="168" fontId="32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0" fillId="0" borderId="6" xfId="3" applyNumberFormat="1" applyFont="1" applyFill="1" applyBorder="1" applyAlignment="1">
      <alignment horizontal="center" vertical="center" wrapText="1"/>
    </xf>
    <xf numFmtId="4" fontId="20" fillId="0" borderId="11" xfId="3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4" fontId="32" fillId="2" borderId="6" xfId="2" applyNumberFormat="1" applyFont="1" applyFill="1" applyBorder="1" applyAlignment="1">
      <alignment horizontal="center" vertical="center" wrapText="1"/>
    </xf>
    <xf numFmtId="168" fontId="43" fillId="0" borderId="4" xfId="3" applyNumberFormat="1" applyFont="1" applyFill="1" applyBorder="1" applyAlignment="1">
      <alignment horizontal="center" vertical="center" wrapText="1"/>
    </xf>
    <xf numFmtId="168" fontId="18" fillId="0" borderId="6" xfId="2" applyNumberFormat="1" applyFont="1" applyFill="1" applyBorder="1" applyAlignment="1">
      <alignment horizontal="center" vertical="center" wrapText="1"/>
    </xf>
    <xf numFmtId="168" fontId="7" fillId="0" borderId="6" xfId="3" applyNumberFormat="1" applyFont="1" applyFill="1" applyBorder="1" applyAlignment="1">
      <alignment horizontal="center" vertical="center" wrapText="1"/>
    </xf>
    <xf numFmtId="168" fontId="44" fillId="0" borderId="4" xfId="2" applyNumberFormat="1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horizontal="center" vertical="center" wrapText="1"/>
    </xf>
    <xf numFmtId="168" fontId="32" fillId="2" borderId="6" xfId="3" applyNumberFormat="1" applyFont="1" applyFill="1" applyBorder="1" applyAlignment="1">
      <alignment horizontal="center" vertical="center" wrapText="1"/>
    </xf>
    <xf numFmtId="2" fontId="45" fillId="0" borderId="6" xfId="0" applyNumberFormat="1" applyFont="1" applyFill="1" applyBorder="1" applyAlignment="1">
      <alignment horizontal="center" vertical="center" wrapText="1"/>
    </xf>
    <xf numFmtId="168" fontId="46" fillId="0" borderId="4" xfId="2" applyNumberFormat="1" applyFont="1" applyFill="1" applyBorder="1" applyAlignment="1">
      <alignment horizontal="center" vertical="center" wrapText="1"/>
    </xf>
    <xf numFmtId="168" fontId="46" fillId="0" borderId="4" xfId="3" applyNumberFormat="1" applyFont="1" applyFill="1" applyBorder="1" applyAlignment="1">
      <alignment horizontal="center" vertical="center" wrapText="1"/>
    </xf>
    <xf numFmtId="168" fontId="13" fillId="0" borderId="4" xfId="2" applyNumberFormat="1" applyFont="1" applyFill="1" applyBorder="1" applyAlignment="1">
      <alignment horizontal="center" vertical="center" wrapText="1"/>
    </xf>
    <xf numFmtId="168" fontId="5" fillId="0" borderId="4" xfId="3" applyNumberFormat="1" applyFont="1" applyFill="1" applyBorder="1" applyAlignment="1">
      <alignment horizontal="center" vertical="center" wrapText="1"/>
    </xf>
    <xf numFmtId="168" fontId="46" fillId="0" borderId="6" xfId="2" applyNumberFormat="1" applyFont="1" applyFill="1" applyBorder="1" applyAlignment="1">
      <alignment horizontal="center" vertical="center" wrapText="1"/>
    </xf>
    <xf numFmtId="168" fontId="46" fillId="0" borderId="6" xfId="3" applyNumberFormat="1" applyFont="1" applyFill="1" applyBorder="1" applyAlignment="1">
      <alignment horizontal="center" vertical="center" wrapText="1"/>
    </xf>
    <xf numFmtId="168" fontId="20" fillId="3" borderId="6" xfId="3" applyNumberFormat="1" applyFont="1" applyFill="1" applyBorder="1" applyAlignment="1">
      <alignment horizontal="center" vertical="center" wrapText="1"/>
    </xf>
    <xf numFmtId="4" fontId="32" fillId="2" borderId="11" xfId="2" applyNumberFormat="1" applyFont="1" applyFill="1" applyBorder="1" applyAlignment="1">
      <alignment horizontal="center" vertical="center" wrapText="1"/>
    </xf>
    <xf numFmtId="0" fontId="20" fillId="0" borderId="4" xfId="3" applyFont="1" applyFill="1" applyBorder="1" applyAlignment="1">
      <alignment vertical="center" wrapText="1"/>
    </xf>
    <xf numFmtId="4" fontId="20" fillId="0" borderId="4" xfId="3" applyNumberFormat="1" applyFont="1" applyFill="1" applyBorder="1" applyAlignment="1">
      <alignment horizontal="center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168" fontId="20" fillId="0" borderId="6" xfId="2" applyNumberFormat="1" applyFont="1" applyFill="1" applyBorder="1" applyAlignment="1">
      <alignment vertical="center" wrapText="1"/>
    </xf>
    <xf numFmtId="168" fontId="32" fillId="2" borderId="6" xfId="2" applyNumberFormat="1" applyFont="1" applyFill="1" applyBorder="1" applyAlignment="1">
      <alignment vertical="center" wrapText="1"/>
    </xf>
    <xf numFmtId="0" fontId="20" fillId="0" borderId="6" xfId="2" applyFont="1" applyFill="1" applyBorder="1" applyAlignment="1">
      <alignment vertical="center" wrapText="1"/>
    </xf>
    <xf numFmtId="170" fontId="18" fillId="0" borderId="4" xfId="2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68" fontId="49" fillId="0" borderId="6" xfId="3" applyNumberFormat="1" applyFont="1" applyFill="1" applyBorder="1" applyAlignment="1">
      <alignment horizontal="center" vertical="center" wrapText="1"/>
    </xf>
    <xf numFmtId="168" fontId="32" fillId="2" borderId="6" xfId="2" applyNumberFormat="1" applyFont="1" applyFill="1" applyBorder="1" applyAlignment="1">
      <alignment horizontal="left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4" fontId="20" fillId="0" borderId="4" xfId="0" applyNumberFormat="1" applyFont="1" applyFill="1" applyBorder="1" applyAlignment="1">
      <alignment horizontal="center" vertical="center"/>
    </xf>
    <xf numFmtId="3" fontId="20" fillId="0" borderId="6" xfId="2" applyNumberFormat="1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vertical="center" wrapText="1"/>
    </xf>
    <xf numFmtId="168" fontId="49" fillId="0" borderId="4" xfId="2" applyNumberFormat="1" applyFont="1" applyFill="1" applyBorder="1" applyAlignment="1">
      <alignment horizontal="center" vertical="center" wrapText="1"/>
    </xf>
    <xf numFmtId="167" fontId="20" fillId="0" borderId="4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168" fontId="49" fillId="0" borderId="4" xfId="3" applyNumberFormat="1" applyFont="1" applyFill="1" applyBorder="1" applyAlignment="1">
      <alignment horizontal="center" vertical="center" wrapText="1"/>
    </xf>
    <xf numFmtId="168" fontId="40" fillId="0" borderId="4" xfId="3" applyNumberFormat="1" applyFont="1" applyFill="1" applyBorder="1" applyAlignment="1">
      <alignment horizontal="center" vertical="center" wrapText="1"/>
    </xf>
    <xf numFmtId="168" fontId="49" fillId="3" borderId="4" xfId="3" applyNumberFormat="1" applyFont="1" applyFill="1" applyBorder="1" applyAlignment="1">
      <alignment horizontal="center" vertical="center" wrapText="1"/>
    </xf>
    <xf numFmtId="2" fontId="39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168" fontId="18" fillId="4" borderId="4" xfId="3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168" fontId="32" fillId="0" borderId="6" xfId="3" applyNumberFormat="1" applyFont="1" applyFill="1" applyBorder="1" applyAlignment="1">
      <alignment vertical="center"/>
    </xf>
    <xf numFmtId="168" fontId="20" fillId="0" borderId="6" xfId="3" applyNumberFormat="1" applyFont="1" applyFill="1" applyBorder="1" applyAlignment="1">
      <alignment vertical="center"/>
    </xf>
    <xf numFmtId="168" fontId="20" fillId="3" borderId="6" xfId="3" applyNumberFormat="1" applyFont="1" applyFill="1" applyBorder="1" applyAlignment="1">
      <alignment vertical="center"/>
    </xf>
    <xf numFmtId="3" fontId="20" fillId="0" borderId="6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168" fontId="8" fillId="0" borderId="4" xfId="0" applyNumberFormat="1" applyFont="1" applyFill="1" applyBorder="1"/>
    <xf numFmtId="168" fontId="3" fillId="0" borderId="4" xfId="0" applyNumberFormat="1" applyFont="1" applyFill="1" applyBorder="1"/>
    <xf numFmtId="0" fontId="0" fillId="2" borderId="3" xfId="0" applyFill="1" applyBorder="1"/>
    <xf numFmtId="0" fontId="0" fillId="0" borderId="3" xfId="0" applyBorder="1" applyAlignment="1">
      <alignment wrapText="1"/>
    </xf>
    <xf numFmtId="168" fontId="32" fillId="2" borderId="12" xfId="2" applyNumberFormat="1" applyFont="1" applyFill="1" applyBorder="1" applyAlignment="1">
      <alignment vertical="center" wrapText="1"/>
    </xf>
    <xf numFmtId="3" fontId="20" fillId="0" borderId="3" xfId="2" applyNumberFormat="1" applyFont="1" applyFill="1" applyBorder="1" applyAlignment="1">
      <alignment horizontal="center" vertical="center" wrapText="1"/>
    </xf>
    <xf numFmtId="4" fontId="32" fillId="2" borderId="12" xfId="2" applyNumberFormat="1" applyFont="1" applyFill="1" applyBorder="1" applyAlignment="1">
      <alignment horizontal="center" vertical="center" wrapText="1"/>
    </xf>
    <xf numFmtId="10" fontId="20" fillId="0" borderId="3" xfId="0" applyNumberFormat="1" applyFont="1" applyFill="1" applyBorder="1" applyAlignment="1">
      <alignment horizontal="center" vertical="center" wrapText="1"/>
    </xf>
    <xf numFmtId="164" fontId="32" fillId="2" borderId="3" xfId="2" applyNumberFormat="1" applyFont="1" applyFill="1" applyBorder="1" applyAlignment="1">
      <alignment horizontal="center" vertical="center" wrapText="1"/>
    </xf>
    <xf numFmtId="164" fontId="32" fillId="2" borderId="12" xfId="2" applyNumberFormat="1" applyFont="1" applyFill="1" applyBorder="1" applyAlignment="1">
      <alignment horizontal="center" vertical="center" wrapText="1"/>
    </xf>
    <xf numFmtId="164" fontId="32" fillId="0" borderId="12" xfId="2" applyNumberFormat="1" applyFont="1" applyFill="1" applyBorder="1" applyAlignment="1">
      <alignment horizontal="center" vertical="center" wrapText="1"/>
    </xf>
    <xf numFmtId="4" fontId="20" fillId="2" borderId="12" xfId="2" applyNumberFormat="1" applyFont="1" applyFill="1" applyBorder="1" applyAlignment="1">
      <alignment horizontal="center" vertical="center" wrapText="1"/>
    </xf>
    <xf numFmtId="4" fontId="20" fillId="2" borderId="13" xfId="2" applyNumberFormat="1" applyFont="1" applyFill="1" applyBorder="1" applyAlignment="1">
      <alignment horizontal="center" vertical="center" wrapText="1"/>
    </xf>
    <xf numFmtId="168" fontId="3" fillId="2" borderId="3" xfId="0" applyNumberFormat="1" applyFont="1" applyFill="1" applyBorder="1"/>
    <xf numFmtId="0" fontId="20" fillId="0" borderId="4" xfId="2" applyFont="1" applyFill="1" applyBorder="1" applyAlignment="1">
      <alignment vertical="center" wrapText="1"/>
    </xf>
    <xf numFmtId="168" fontId="0" fillId="0" borderId="4" xfId="0" applyNumberFormat="1" applyFill="1" applyBorder="1"/>
    <xf numFmtId="168" fontId="3" fillId="3" borderId="4" xfId="0" applyNumberFormat="1" applyFont="1" applyFill="1" applyBorder="1"/>
    <xf numFmtId="168" fontId="9" fillId="0" borderId="4" xfId="0" applyNumberFormat="1" applyFont="1" applyFill="1" applyBorder="1"/>
    <xf numFmtId="3" fontId="3" fillId="0" borderId="4" xfId="0" applyNumberFormat="1" applyFont="1" applyFill="1" applyBorder="1"/>
    <xf numFmtId="0" fontId="3" fillId="3" borderId="4" xfId="0" applyFont="1" applyFill="1" applyBorder="1"/>
    <xf numFmtId="0" fontId="9" fillId="0" borderId="4" xfId="0" applyFont="1" applyFill="1" applyBorder="1"/>
    <xf numFmtId="0" fontId="32" fillId="2" borderId="4" xfId="2" applyFont="1" applyFill="1" applyBorder="1" applyAlignment="1">
      <alignment vertical="center" wrapText="1"/>
    </xf>
    <xf numFmtId="168" fontId="51" fillId="2" borderId="4" xfId="2" applyNumberFormat="1" applyFont="1" applyFill="1" applyBorder="1" applyAlignment="1">
      <alignment horizontal="center" vertical="center" wrapText="1"/>
    </xf>
    <xf numFmtId="168" fontId="32" fillId="2" borderId="4" xfId="2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/>
    <xf numFmtId="164" fontId="8" fillId="2" borderId="4" xfId="0" applyNumberFormat="1" applyFont="1" applyFill="1" applyBorder="1"/>
    <xf numFmtId="4" fontId="8" fillId="2" borderId="4" xfId="0" applyNumberFormat="1" applyFont="1" applyFill="1" applyBorder="1"/>
    <xf numFmtId="164" fontId="52" fillId="2" borderId="4" xfId="0" applyNumberFormat="1" applyFont="1" applyFill="1" applyBorder="1"/>
    <xf numFmtId="14" fontId="50" fillId="2" borderId="5" xfId="0" applyNumberFormat="1" applyFont="1" applyFill="1" applyBorder="1" applyAlignment="1">
      <alignment horizontal="left"/>
    </xf>
    <xf numFmtId="14" fontId="50" fillId="2" borderId="11" xfId="0" applyNumberFormat="1" applyFont="1" applyFill="1" applyBorder="1" applyAlignment="1">
      <alignment horizontal="left"/>
    </xf>
    <xf numFmtId="14" fontId="50" fillId="2" borderId="6" xfId="0" applyNumberFormat="1" applyFont="1" applyFill="1" applyBorder="1" applyAlignment="1">
      <alignment horizontal="left"/>
    </xf>
    <xf numFmtId="14" fontId="50" fillId="2" borderId="4" xfId="0" applyNumberFormat="1" applyFont="1" applyFill="1" applyBorder="1" applyAlignment="1">
      <alignment horizontal="left"/>
    </xf>
    <xf numFmtId="41" fontId="0" fillId="0" borderId="0" xfId="0" applyNumberFormat="1" applyFill="1"/>
    <xf numFmtId="4" fontId="20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10" fontId="20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171" fontId="20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50" fillId="0" borderId="4" xfId="0" applyFont="1" applyFill="1" applyBorder="1"/>
    <xf numFmtId="169" fontId="40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/>
    <xf numFmtId="0" fontId="3" fillId="0" borderId="8" xfId="0" applyFont="1" applyFill="1" applyBorder="1" applyAlignment="1">
      <alignment wrapText="1"/>
    </xf>
    <xf numFmtId="2" fontId="20" fillId="0" borderId="8" xfId="0" applyNumberFormat="1" applyFont="1" applyFill="1" applyBorder="1" applyAlignment="1">
      <alignment horizontal="center" vertical="center" wrapText="1"/>
    </xf>
    <xf numFmtId="2" fontId="20" fillId="0" borderId="9" xfId="0" applyNumberFormat="1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/>
    </xf>
    <xf numFmtId="2" fontId="59" fillId="0" borderId="4" xfId="0" applyNumberFormat="1" applyFont="1" applyFill="1" applyBorder="1" applyAlignment="1">
      <alignment horizontal="center" vertical="center" wrapText="1"/>
    </xf>
    <xf numFmtId="2" fontId="59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wrapText="1"/>
    </xf>
    <xf numFmtId="2" fontId="60" fillId="0" borderId="4" xfId="0" applyNumberFormat="1" applyFont="1" applyFill="1" applyBorder="1" applyAlignment="1">
      <alignment horizontal="center" vertical="center" wrapText="1"/>
    </xf>
    <xf numFmtId="2" fontId="60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ill="1" applyBorder="1" applyAlignment="1">
      <alignment horizontal="center"/>
    </xf>
    <xf numFmtId="0" fontId="16" fillId="0" borderId="3" xfId="2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horizontal="center" vertical="center" wrapText="1"/>
    </xf>
    <xf numFmtId="164" fontId="20" fillId="0" borderId="4" xfId="2" applyNumberFormat="1" applyFont="1" applyFill="1" applyBorder="1" applyAlignment="1">
      <alignment horizontal="center" vertical="center" wrapText="1"/>
    </xf>
    <xf numFmtId="168" fontId="21" fillId="0" borderId="4" xfId="2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68" fontId="21" fillId="5" borderId="4" xfId="2" applyNumberFormat="1" applyFont="1" applyFill="1" applyBorder="1" applyAlignment="1">
      <alignment horizontal="center" vertical="center" wrapText="1"/>
    </xf>
    <xf numFmtId="164" fontId="27" fillId="0" borderId="4" xfId="2" applyNumberFormat="1" applyFont="1" applyFill="1" applyBorder="1" applyAlignment="1">
      <alignment horizontal="center" vertical="center" wrapText="1"/>
    </xf>
    <xf numFmtId="1" fontId="21" fillId="5" borderId="4" xfId="2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horizontal="center" vertical="center" wrapText="1"/>
    </xf>
    <xf numFmtId="3" fontId="21" fillId="0" borderId="6" xfId="2" applyNumberFormat="1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49" fontId="26" fillId="0" borderId="4" xfId="3" applyNumberFormat="1" applyFont="1" applyFill="1" applyBorder="1" applyAlignment="1">
      <alignment horizontal="center"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49" fontId="22" fillId="0" borderId="4" xfId="2" applyNumberFormat="1" applyFont="1" applyFill="1" applyBorder="1" applyAlignment="1">
      <alignment horizontal="center" vertical="center" wrapText="1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4" fontId="50" fillId="2" borderId="5" xfId="0" applyNumberFormat="1" applyFont="1" applyFill="1" applyBorder="1" applyAlignment="1">
      <alignment horizontal="left"/>
    </xf>
    <xf numFmtId="14" fontId="50" fillId="2" borderId="11" xfId="0" applyNumberFormat="1" applyFont="1" applyFill="1" applyBorder="1" applyAlignment="1">
      <alignment horizontal="left"/>
    </xf>
    <xf numFmtId="14" fontId="50" fillId="2" borderId="6" xfId="0" applyNumberFormat="1" applyFont="1" applyFill="1" applyBorder="1" applyAlignment="1">
      <alignment horizontal="left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R422"/>
  <sheetViews>
    <sheetView tabSelected="1" view="pageBreakPreview" zoomScale="90" zoomScaleNormal="80" zoomScaleSheetLayoutView="90" workbookViewId="0">
      <pane xSplit="14" ySplit="11" topLeftCell="S256" activePane="bottomRight" state="frozen"/>
      <selection activeCell="R227" sqref="R227"/>
      <selection pane="topRight" activeCell="R227" sqref="R227"/>
      <selection pane="bottomLeft" activeCell="R227" sqref="R227"/>
      <selection pane="bottomRight" activeCell="Y3" sqref="Y3"/>
    </sheetView>
  </sheetViews>
  <sheetFormatPr defaultRowHeight="15.75" x14ac:dyDescent="0.25"/>
  <cols>
    <col min="1" max="1" width="6.7109375" customWidth="1"/>
    <col min="2" max="2" width="6.140625" customWidth="1"/>
    <col min="3" max="3" width="12.28515625" customWidth="1"/>
    <col min="4" max="4" width="40.140625" customWidth="1"/>
    <col min="5" max="5" width="11.28515625" customWidth="1"/>
    <col min="6" max="6" width="10.7109375" customWidth="1"/>
    <col min="7" max="7" width="10.5703125" customWidth="1"/>
    <col min="8" max="9" width="9.42578125" customWidth="1"/>
    <col min="10" max="10" width="6.85546875" hidden="1" customWidth="1"/>
    <col min="11" max="11" width="5.7109375" hidden="1" customWidth="1"/>
    <col min="12" max="14" width="6" hidden="1" customWidth="1"/>
    <col min="15" max="15" width="10" style="1" hidden="1" customWidth="1"/>
    <col min="16" max="16" width="15" style="1" hidden="1" customWidth="1"/>
    <col min="17" max="17" width="12.5703125" style="2" hidden="1" customWidth="1"/>
    <col min="18" max="18" width="15" style="1" hidden="1" customWidth="1"/>
    <col min="19" max="19" width="10" style="1" customWidth="1"/>
    <col min="20" max="20" width="17.42578125" style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5" style="1" hidden="1" customWidth="1"/>
    <col min="25" max="25" width="10" style="1" customWidth="1"/>
    <col min="26" max="26" width="15" style="1" customWidth="1"/>
    <col min="27" max="27" width="10" style="1" hidden="1" customWidth="1"/>
    <col min="28" max="28" width="15" style="1" hidden="1" customWidth="1"/>
    <col min="29" max="29" width="7.7109375" style="1" hidden="1" customWidth="1"/>
    <col min="30" max="30" width="14.28515625" style="1" hidden="1" customWidth="1"/>
    <col min="31" max="31" width="10" style="1" hidden="1" customWidth="1"/>
    <col min="32" max="32" width="14.85546875" style="1" hidden="1" customWidth="1"/>
    <col min="33" max="33" width="10" style="1" hidden="1" customWidth="1"/>
    <col min="34" max="34" width="15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5" style="3" hidden="1" customWidth="1"/>
    <col min="39" max="39" width="10" style="1" hidden="1" customWidth="1"/>
    <col min="40" max="40" width="15" style="1" hidden="1" customWidth="1"/>
    <col min="41" max="41" width="10" style="1" hidden="1" customWidth="1"/>
    <col min="42" max="42" width="15" style="1" hidden="1" customWidth="1"/>
    <col min="43" max="43" width="10" style="1" hidden="1" customWidth="1"/>
    <col min="44" max="44" width="15" style="1" hidden="1" customWidth="1"/>
    <col min="45" max="45" width="10" style="1" hidden="1" customWidth="1"/>
    <col min="46" max="46" width="15" style="1" hidden="1" customWidth="1"/>
    <col min="47" max="47" width="9.85546875" style="1" hidden="1" customWidth="1"/>
    <col min="48" max="48" width="15" style="1" hidden="1" customWidth="1"/>
    <col min="49" max="49" width="9.85546875" style="1" hidden="1" customWidth="1"/>
    <col min="50" max="50" width="15" style="1" hidden="1" customWidth="1"/>
    <col min="51" max="51" width="10" style="1" hidden="1" customWidth="1"/>
    <col min="52" max="52" width="15" style="1" hidden="1" customWidth="1"/>
    <col min="53" max="53" width="10" style="1" customWidth="1"/>
    <col min="54" max="54" width="15" style="1" customWidth="1"/>
    <col min="55" max="55" width="10" style="1" hidden="1" customWidth="1"/>
    <col min="56" max="56" width="15" style="1" hidden="1" customWidth="1"/>
    <col min="57" max="57" width="10" style="1" hidden="1" customWidth="1"/>
    <col min="58" max="58" width="15" style="1" hidden="1" customWidth="1"/>
    <col min="59" max="59" width="10" style="1" hidden="1" customWidth="1"/>
    <col min="60" max="60" width="15" style="1" hidden="1" customWidth="1"/>
    <col min="61" max="61" width="10" style="1" customWidth="1"/>
    <col min="62" max="62" width="15" style="1" customWidth="1"/>
    <col min="63" max="63" width="10" style="1" hidden="1" customWidth="1"/>
    <col min="64" max="64" width="1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0" style="1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0" style="6" hidden="1" customWidth="1"/>
    <col min="78" max="78" width="15" style="6" hidden="1" customWidth="1"/>
    <col min="79" max="79" width="10" style="1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.2851562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.14062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" style="1" hidden="1" customWidth="1"/>
    <col min="94" max="94" width="15" style="1" hidden="1" customWidth="1"/>
    <col min="95" max="95" width="10" style="1" hidden="1" customWidth="1"/>
    <col min="96" max="96" width="15" style="1" hidden="1" customWidth="1"/>
    <col min="97" max="97" width="10" style="1" hidden="1" customWidth="1"/>
    <col min="98" max="98" width="15" style="1" hidden="1" customWidth="1"/>
    <col min="99" max="99" width="10" style="1" hidden="1" customWidth="1"/>
    <col min="100" max="100" width="15" style="1" hidden="1" customWidth="1"/>
    <col min="101" max="101" width="10" style="1" hidden="1" customWidth="1"/>
    <col min="102" max="102" width="15" style="1" hidden="1" customWidth="1"/>
    <col min="103" max="103" width="10" style="1" hidden="1" customWidth="1"/>
    <col min="104" max="104" width="15" style="1" hidden="1" customWidth="1"/>
    <col min="105" max="105" width="10" style="1" hidden="1" customWidth="1"/>
    <col min="106" max="106" width="15" style="1" hidden="1" customWidth="1"/>
    <col min="107" max="107" width="10" style="1" hidden="1" customWidth="1"/>
    <col min="108" max="108" width="15" style="1" hidden="1" customWidth="1"/>
    <col min="109" max="109" width="10" style="1" hidden="1" customWidth="1"/>
    <col min="110" max="110" width="14.85546875" style="1" hidden="1" customWidth="1"/>
    <col min="111" max="111" width="9.85546875" style="1" hidden="1" customWidth="1"/>
    <col min="112" max="112" width="15" style="1" hidden="1" customWidth="1"/>
    <col min="113" max="113" width="9.85546875" style="1" hidden="1" customWidth="1"/>
    <col min="114" max="114" width="15" style="1" hidden="1" customWidth="1"/>
    <col min="115" max="115" width="10" style="1" hidden="1" customWidth="1"/>
    <col min="116" max="116" width="15" style="1" hidden="1" customWidth="1"/>
    <col min="117" max="117" width="10" style="1" hidden="1" customWidth="1"/>
    <col min="118" max="118" width="15" style="1" hidden="1" customWidth="1"/>
    <col min="119" max="119" width="10" style="1" hidden="1" customWidth="1"/>
    <col min="120" max="120" width="15" style="1" hidden="1" customWidth="1"/>
    <col min="121" max="121" width="10" style="1" hidden="1" customWidth="1"/>
    <col min="122" max="122" width="15" style="1" hidden="1" customWidth="1"/>
    <col min="123" max="123" width="10" style="1" hidden="1" customWidth="1"/>
    <col min="124" max="124" width="15" style="1" hidden="1" customWidth="1"/>
    <col min="125" max="125" width="10" style="1" hidden="1" customWidth="1"/>
    <col min="126" max="126" width="15" style="1" hidden="1" customWidth="1"/>
    <col min="127" max="127" width="10" style="1" hidden="1" customWidth="1"/>
    <col min="128" max="128" width="15" style="1" hidden="1" customWidth="1"/>
    <col min="129" max="129" width="10.140625" style="1" hidden="1" customWidth="1"/>
    <col min="130" max="130" width="15" style="1" hidden="1" customWidth="1"/>
    <col min="131" max="131" width="10" style="1" hidden="1" customWidth="1"/>
    <col min="132" max="132" width="15" style="1" hidden="1" customWidth="1"/>
    <col min="133" max="133" width="10" style="1" hidden="1" customWidth="1"/>
    <col min="134" max="134" width="15" style="1" hidden="1" customWidth="1"/>
    <col min="135" max="135" width="9.7109375" style="1" hidden="1" customWidth="1"/>
    <col min="136" max="136" width="14" style="1" hidden="1" customWidth="1"/>
    <col min="137" max="137" width="10.140625" style="1" hidden="1" customWidth="1"/>
    <col min="138" max="138" width="15" style="1" hidden="1" customWidth="1"/>
    <col min="139" max="139" width="10" style="1" hidden="1" customWidth="1"/>
    <col min="140" max="140" width="16.42578125" style="1" hidden="1" customWidth="1"/>
    <col min="141" max="141" width="10" style="1" hidden="1" customWidth="1"/>
    <col min="142" max="142" width="15" style="1" hidden="1" customWidth="1"/>
    <col min="143" max="143" width="10" style="1" hidden="1" customWidth="1"/>
    <col min="144" max="144" width="15.140625" style="1" hidden="1" customWidth="1"/>
    <col min="145" max="145" width="10.7109375" style="1" hidden="1" customWidth="1"/>
    <col min="146" max="146" width="15" style="1" hidden="1" customWidth="1"/>
    <col min="147" max="147" width="11" style="8" hidden="1" customWidth="1"/>
    <col min="148" max="148" width="18.140625" style="8" hidden="1" customWidth="1"/>
  </cols>
  <sheetData>
    <row r="1" spans="1:148" x14ac:dyDescent="0.25">
      <c r="Y1" s="266" t="s">
        <v>684</v>
      </c>
      <c r="Z1" s="266"/>
    </row>
    <row r="2" spans="1:148" ht="46.5" customHeight="1" x14ac:dyDescent="0.25">
      <c r="U2" s="2"/>
      <c r="V2" s="2"/>
      <c r="Y2" s="267" t="s">
        <v>685</v>
      </c>
      <c r="Z2" s="267"/>
      <c r="AW2" s="4"/>
      <c r="AX2" s="4"/>
      <c r="AZ2" s="5"/>
      <c r="BC2" s="4"/>
      <c r="BD2" s="4"/>
      <c r="CB2" s="5"/>
      <c r="CE2" s="2"/>
      <c r="CK2" s="2"/>
      <c r="CL2" s="2"/>
      <c r="EJ2" s="7"/>
    </row>
    <row r="3" spans="1:148" ht="39" customHeight="1" x14ac:dyDescent="0.25">
      <c r="B3" s="265" t="s">
        <v>0</v>
      </c>
      <c r="C3" s="265"/>
      <c r="D3" s="265"/>
      <c r="E3" s="265"/>
      <c r="F3" s="265"/>
      <c r="G3" s="265"/>
      <c r="H3" s="265"/>
      <c r="I3" s="265"/>
      <c r="O3" s="9"/>
      <c r="P3" s="9"/>
      <c r="Q3" s="9"/>
      <c r="R3" s="10"/>
      <c r="S3" s="10"/>
      <c r="T3" s="10"/>
      <c r="U3" s="11"/>
      <c r="V3" s="11"/>
      <c r="W3" s="10"/>
      <c r="X3" s="10"/>
      <c r="Y3" s="10"/>
      <c r="Z3" s="10"/>
      <c r="AA3" s="10"/>
      <c r="AB3" s="12"/>
      <c r="AC3" s="10"/>
      <c r="AD3" s="10"/>
      <c r="AE3" s="10"/>
      <c r="AF3" s="12"/>
      <c r="AG3" s="10"/>
      <c r="AH3" s="10"/>
      <c r="AI3" s="10"/>
      <c r="AJ3" s="10"/>
      <c r="AK3" s="237"/>
      <c r="AL3" s="237"/>
      <c r="AM3" s="10"/>
      <c r="AN3" s="10"/>
      <c r="AO3" s="10"/>
      <c r="AP3" s="10"/>
      <c r="AQ3" s="10"/>
      <c r="AR3" s="13"/>
      <c r="AS3" s="10"/>
      <c r="AT3" s="12"/>
      <c r="AU3" s="10"/>
      <c r="AV3" s="10"/>
      <c r="AW3" s="10"/>
      <c r="AX3" s="10"/>
      <c r="AY3" s="14"/>
      <c r="AZ3" s="14"/>
      <c r="BA3" s="15"/>
      <c r="BB3" s="16"/>
      <c r="BC3" s="10"/>
      <c r="BD3" s="10"/>
      <c r="BE3" s="10"/>
      <c r="BF3" s="10"/>
      <c r="BG3" s="10"/>
      <c r="BH3" s="12"/>
      <c r="BI3" s="15"/>
      <c r="BJ3" s="15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7"/>
      <c r="BZ3" s="17"/>
      <c r="CA3" s="9"/>
      <c r="CB3" s="12"/>
      <c r="CC3" s="10"/>
      <c r="CD3" s="18"/>
      <c r="CE3" s="19"/>
      <c r="CF3" s="19"/>
      <c r="CG3" s="10"/>
      <c r="CH3" s="10"/>
      <c r="CI3" s="10"/>
      <c r="CJ3" s="10"/>
      <c r="CK3" s="9"/>
      <c r="CL3" s="9"/>
      <c r="CM3" s="10"/>
      <c r="CN3" s="10"/>
      <c r="CO3" s="10"/>
      <c r="CP3" s="10"/>
      <c r="CQ3" s="10"/>
      <c r="CR3" s="10"/>
      <c r="CS3" s="10"/>
      <c r="CT3" s="12"/>
      <c r="CU3" s="10"/>
      <c r="CV3" s="10"/>
      <c r="CW3" s="10"/>
      <c r="CX3" s="10"/>
      <c r="CY3" s="12"/>
      <c r="CZ3" s="10"/>
      <c r="DA3" s="10"/>
      <c r="DB3" s="10"/>
      <c r="DC3" s="10"/>
      <c r="DD3" s="14"/>
      <c r="DE3" s="14"/>
      <c r="DF3" s="14"/>
      <c r="DG3" s="10"/>
      <c r="DH3" s="10"/>
      <c r="DI3" s="10"/>
      <c r="DJ3" s="10"/>
      <c r="DK3" s="10"/>
      <c r="DL3" s="10"/>
      <c r="DM3" s="10"/>
      <c r="DN3" s="12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20"/>
      <c r="EG3" s="10"/>
      <c r="EH3" s="20"/>
      <c r="EJ3" s="7"/>
      <c r="EL3" s="21"/>
      <c r="EM3" s="22"/>
      <c r="EO3" s="9"/>
      <c r="EP3" s="9"/>
    </row>
    <row r="4" spans="1:148" ht="20.25" hidden="1" customHeight="1" x14ac:dyDescent="0.3">
      <c r="A4" s="23"/>
      <c r="E4" s="24"/>
      <c r="F4" s="24"/>
      <c r="G4" s="24"/>
      <c r="H4" s="24"/>
      <c r="I4" s="24"/>
      <c r="J4" s="24"/>
      <c r="K4" s="24"/>
      <c r="L4" s="24"/>
      <c r="M4" s="24"/>
      <c r="N4" s="25"/>
      <c r="O4" s="26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8"/>
      <c r="AK4" s="26"/>
      <c r="AL4" s="29" t="e">
        <f>#REF!</f>
        <v>#REF!</v>
      </c>
      <c r="AM4" s="27"/>
      <c r="AN4" s="27"/>
      <c r="AO4" s="26"/>
      <c r="AP4" s="27"/>
      <c r="AQ4" s="27"/>
      <c r="AR4" s="27">
        <f>AR240/AQ240</f>
        <v>128713.7709088</v>
      </c>
      <c r="AS4" s="27"/>
      <c r="AT4" s="27"/>
      <c r="AU4" s="27"/>
      <c r="AV4" s="27"/>
      <c r="AW4" s="27"/>
      <c r="AX4" s="27"/>
      <c r="AY4" s="27"/>
      <c r="AZ4" s="30"/>
      <c r="BA4" s="31"/>
      <c r="BB4" s="31"/>
      <c r="BC4" s="27"/>
      <c r="BD4" s="27"/>
      <c r="BE4" s="27"/>
      <c r="BF4" s="27"/>
      <c r="BG4" s="27"/>
      <c r="BH4" s="27"/>
      <c r="BI4" s="32"/>
      <c r="BJ4" s="32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33"/>
      <c r="BZ4" s="33"/>
      <c r="CA4" s="27"/>
      <c r="CB4" s="27"/>
      <c r="CC4" s="27"/>
      <c r="CD4" s="27"/>
      <c r="CE4" s="34"/>
      <c r="CF4" s="34"/>
      <c r="CG4" s="27"/>
      <c r="CH4" s="27"/>
      <c r="CI4" s="27"/>
      <c r="CJ4" s="35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8"/>
      <c r="DQ4" s="27"/>
      <c r="DR4" s="27"/>
      <c r="DS4" s="27"/>
      <c r="DT4" s="27"/>
      <c r="DU4" s="27"/>
      <c r="DV4" s="27"/>
      <c r="DW4" s="27"/>
      <c r="DX4" s="27"/>
      <c r="DY4" s="27"/>
      <c r="DZ4" s="28"/>
      <c r="EA4" s="27"/>
      <c r="EB4" s="27"/>
      <c r="EC4" s="27"/>
      <c r="ED4" s="27"/>
      <c r="EE4" s="27"/>
      <c r="EF4" s="27"/>
      <c r="EG4" s="27"/>
      <c r="EH4" s="27"/>
      <c r="EI4" s="36"/>
      <c r="EJ4" s="37"/>
      <c r="EK4" s="36"/>
      <c r="EL4" s="36"/>
      <c r="EM4" s="36"/>
      <c r="EN4" s="36"/>
      <c r="EO4" s="27"/>
      <c r="EP4" s="27"/>
    </row>
    <row r="5" spans="1:148" s="3" customFormat="1" ht="104.25" customHeight="1" x14ac:dyDescent="0.25">
      <c r="A5" s="238" t="s">
        <v>1</v>
      </c>
      <c r="B5" s="241" t="s">
        <v>2</v>
      </c>
      <c r="C5" s="241" t="s">
        <v>3</v>
      </c>
      <c r="D5" s="244" t="s">
        <v>4</v>
      </c>
      <c r="E5" s="245" t="s">
        <v>5</v>
      </c>
      <c r="F5" s="246" t="s">
        <v>6</v>
      </c>
      <c r="G5" s="246" t="s">
        <v>7</v>
      </c>
      <c r="H5" s="246" t="s">
        <v>8</v>
      </c>
      <c r="I5" s="246" t="s">
        <v>9</v>
      </c>
      <c r="J5" s="246"/>
      <c r="K5" s="247" t="s">
        <v>10</v>
      </c>
      <c r="L5" s="247"/>
      <c r="M5" s="247"/>
      <c r="N5" s="247"/>
      <c r="O5" s="248" t="s">
        <v>11</v>
      </c>
      <c r="P5" s="248"/>
      <c r="Q5" s="249" t="s">
        <v>12</v>
      </c>
      <c r="R5" s="249"/>
      <c r="S5" s="250" t="s">
        <v>13</v>
      </c>
      <c r="T5" s="250"/>
      <c r="U5" s="248" t="s">
        <v>14</v>
      </c>
      <c r="V5" s="248"/>
      <c r="W5" s="248" t="s">
        <v>15</v>
      </c>
      <c r="X5" s="248"/>
      <c r="Y5" s="252" t="s">
        <v>16</v>
      </c>
      <c r="Z5" s="252"/>
      <c r="AA5" s="248" t="s">
        <v>17</v>
      </c>
      <c r="AB5" s="248"/>
      <c r="AC5" s="253" t="s">
        <v>18</v>
      </c>
      <c r="AD5" s="253"/>
      <c r="AE5" s="248" t="s">
        <v>19</v>
      </c>
      <c r="AF5" s="248"/>
      <c r="AG5" s="249" t="s">
        <v>20</v>
      </c>
      <c r="AH5" s="249"/>
      <c r="AI5" s="248" t="s">
        <v>21</v>
      </c>
      <c r="AJ5" s="248"/>
      <c r="AK5" s="248" t="s">
        <v>22</v>
      </c>
      <c r="AL5" s="248"/>
      <c r="AM5" s="248" t="s">
        <v>23</v>
      </c>
      <c r="AN5" s="248"/>
      <c r="AO5" s="248" t="s">
        <v>24</v>
      </c>
      <c r="AP5" s="248"/>
      <c r="AQ5" s="248" t="s">
        <v>25</v>
      </c>
      <c r="AR5" s="248"/>
      <c r="AS5" s="248" t="s">
        <v>26</v>
      </c>
      <c r="AT5" s="248"/>
      <c r="AU5" s="248" t="s">
        <v>27</v>
      </c>
      <c r="AV5" s="248"/>
      <c r="AW5" s="248" t="s">
        <v>28</v>
      </c>
      <c r="AX5" s="248"/>
      <c r="AY5" s="248" t="s">
        <v>29</v>
      </c>
      <c r="AZ5" s="248"/>
      <c r="BA5" s="250" t="s">
        <v>30</v>
      </c>
      <c r="BB5" s="250"/>
      <c r="BC5" s="248" t="s">
        <v>31</v>
      </c>
      <c r="BD5" s="248"/>
      <c r="BE5" s="248" t="s">
        <v>32</v>
      </c>
      <c r="BF5" s="248"/>
      <c r="BG5" s="248" t="s">
        <v>33</v>
      </c>
      <c r="BH5" s="248"/>
      <c r="BI5" s="250" t="s">
        <v>34</v>
      </c>
      <c r="BJ5" s="250"/>
      <c r="BK5" s="248" t="s">
        <v>35</v>
      </c>
      <c r="BL5" s="248"/>
      <c r="BM5" s="248" t="s">
        <v>36</v>
      </c>
      <c r="BN5" s="248"/>
      <c r="BO5" s="248" t="s">
        <v>37</v>
      </c>
      <c r="BP5" s="248"/>
      <c r="BQ5" s="248" t="s">
        <v>38</v>
      </c>
      <c r="BR5" s="248"/>
      <c r="BS5" s="248" t="s">
        <v>39</v>
      </c>
      <c r="BT5" s="248"/>
      <c r="BU5" s="248" t="s">
        <v>40</v>
      </c>
      <c r="BV5" s="248"/>
      <c r="BW5" s="248" t="s">
        <v>41</v>
      </c>
      <c r="BX5" s="248"/>
      <c r="BY5" s="248" t="s">
        <v>42</v>
      </c>
      <c r="BZ5" s="248"/>
      <c r="CA5" s="248" t="s">
        <v>43</v>
      </c>
      <c r="CB5" s="248"/>
      <c r="CC5" s="248" t="s">
        <v>44</v>
      </c>
      <c r="CD5" s="248"/>
      <c r="CE5" s="248" t="s">
        <v>45</v>
      </c>
      <c r="CF5" s="248"/>
      <c r="CG5" s="248" t="s">
        <v>46</v>
      </c>
      <c r="CH5" s="248"/>
      <c r="CI5" s="248" t="s">
        <v>47</v>
      </c>
      <c r="CJ5" s="248"/>
      <c r="CK5" s="249" t="s">
        <v>48</v>
      </c>
      <c r="CL5" s="249"/>
      <c r="CM5" s="248" t="s">
        <v>49</v>
      </c>
      <c r="CN5" s="248"/>
      <c r="CO5" s="248" t="s">
        <v>50</v>
      </c>
      <c r="CP5" s="248"/>
      <c r="CQ5" s="248" t="s">
        <v>51</v>
      </c>
      <c r="CR5" s="248"/>
      <c r="CS5" s="248" t="s">
        <v>52</v>
      </c>
      <c r="CT5" s="248"/>
      <c r="CU5" s="248" t="s">
        <v>53</v>
      </c>
      <c r="CV5" s="248"/>
      <c r="CW5" s="248" t="s">
        <v>54</v>
      </c>
      <c r="CX5" s="248"/>
      <c r="CY5" s="248" t="s">
        <v>55</v>
      </c>
      <c r="CZ5" s="248"/>
      <c r="DA5" s="248" t="s">
        <v>56</v>
      </c>
      <c r="DB5" s="248"/>
      <c r="DC5" s="248" t="s">
        <v>57</v>
      </c>
      <c r="DD5" s="248"/>
      <c r="DE5" s="248" t="s">
        <v>58</v>
      </c>
      <c r="DF5" s="248"/>
      <c r="DG5" s="248" t="s">
        <v>59</v>
      </c>
      <c r="DH5" s="248"/>
      <c r="DI5" s="248" t="s">
        <v>60</v>
      </c>
      <c r="DJ5" s="248"/>
      <c r="DK5" s="248" t="s">
        <v>61</v>
      </c>
      <c r="DL5" s="248"/>
      <c r="DM5" s="248" t="s">
        <v>62</v>
      </c>
      <c r="DN5" s="248"/>
      <c r="DO5" s="253" t="s">
        <v>63</v>
      </c>
      <c r="DP5" s="253"/>
      <c r="DQ5" s="248" t="s">
        <v>64</v>
      </c>
      <c r="DR5" s="248"/>
      <c r="DS5" s="253" t="s">
        <v>65</v>
      </c>
      <c r="DT5" s="253"/>
      <c r="DU5" s="248" t="s">
        <v>66</v>
      </c>
      <c r="DV5" s="248"/>
      <c r="DW5" s="248" t="s">
        <v>67</v>
      </c>
      <c r="DX5" s="248"/>
      <c r="DY5" s="248" t="s">
        <v>68</v>
      </c>
      <c r="DZ5" s="248"/>
      <c r="EA5" s="248" t="s">
        <v>69</v>
      </c>
      <c r="EB5" s="248"/>
      <c r="EC5" s="248" t="s">
        <v>70</v>
      </c>
      <c r="ED5" s="248"/>
      <c r="EE5" s="260" t="s">
        <v>71</v>
      </c>
      <c r="EF5" s="260"/>
      <c r="EG5" s="248" t="s">
        <v>72</v>
      </c>
      <c r="EH5" s="248"/>
      <c r="EI5" s="248" t="s">
        <v>73</v>
      </c>
      <c r="EJ5" s="248"/>
      <c r="EK5" s="248" t="s">
        <v>74</v>
      </c>
      <c r="EL5" s="248"/>
      <c r="EM5" s="254" t="s">
        <v>75</v>
      </c>
      <c r="EN5" s="254"/>
      <c r="EO5" s="255" t="s">
        <v>76</v>
      </c>
      <c r="EP5" s="256"/>
      <c r="EQ5" s="257" t="s">
        <v>77</v>
      </c>
      <c r="ER5" s="257"/>
    </row>
    <row r="6" spans="1:148" ht="15.75" customHeight="1" x14ac:dyDescent="0.25">
      <c r="A6" s="239"/>
      <c r="B6" s="242"/>
      <c r="C6" s="242"/>
      <c r="D6" s="244"/>
      <c r="E6" s="245"/>
      <c r="F6" s="246"/>
      <c r="G6" s="246"/>
      <c r="H6" s="246"/>
      <c r="I6" s="246"/>
      <c r="J6" s="246"/>
      <c r="K6" s="258" t="s">
        <v>78</v>
      </c>
      <c r="L6" s="258"/>
      <c r="M6" s="258"/>
      <c r="N6" s="258"/>
      <c r="O6" s="259" t="s">
        <v>79</v>
      </c>
      <c r="P6" s="259"/>
      <c r="Q6" s="259" t="s">
        <v>80</v>
      </c>
      <c r="R6" s="259"/>
      <c r="S6" s="259" t="s">
        <v>81</v>
      </c>
      <c r="T6" s="259"/>
      <c r="U6" s="259" t="s">
        <v>82</v>
      </c>
      <c r="V6" s="259"/>
      <c r="W6" s="259" t="s">
        <v>83</v>
      </c>
      <c r="X6" s="259"/>
      <c r="Y6" s="259" t="s">
        <v>84</v>
      </c>
      <c r="Z6" s="259"/>
      <c r="AA6" s="259" t="s">
        <v>85</v>
      </c>
      <c r="AB6" s="259"/>
      <c r="AC6" s="261" t="s">
        <v>86</v>
      </c>
      <c r="AD6" s="261"/>
      <c r="AE6" s="259" t="s">
        <v>87</v>
      </c>
      <c r="AF6" s="259"/>
      <c r="AG6" s="259" t="s">
        <v>88</v>
      </c>
      <c r="AH6" s="259"/>
      <c r="AI6" s="259" t="s">
        <v>89</v>
      </c>
      <c r="AJ6" s="259"/>
      <c r="AK6" s="259" t="s">
        <v>90</v>
      </c>
      <c r="AL6" s="259"/>
      <c r="AM6" s="259" t="s">
        <v>91</v>
      </c>
      <c r="AN6" s="259"/>
      <c r="AO6" s="259" t="s">
        <v>92</v>
      </c>
      <c r="AP6" s="259"/>
      <c r="AQ6" s="259" t="s">
        <v>93</v>
      </c>
      <c r="AR6" s="259"/>
      <c r="AS6" s="259" t="s">
        <v>94</v>
      </c>
      <c r="AT6" s="259"/>
      <c r="AU6" s="259" t="s">
        <v>95</v>
      </c>
      <c r="AV6" s="259"/>
      <c r="AW6" s="259" t="s">
        <v>96</v>
      </c>
      <c r="AX6" s="259"/>
      <c r="AY6" s="259" t="s">
        <v>97</v>
      </c>
      <c r="AZ6" s="259"/>
      <c r="BA6" s="259" t="s">
        <v>98</v>
      </c>
      <c r="BB6" s="259"/>
      <c r="BC6" s="259" t="s">
        <v>99</v>
      </c>
      <c r="BD6" s="259"/>
      <c r="BE6" s="259" t="s">
        <v>100</v>
      </c>
      <c r="BF6" s="259"/>
      <c r="BG6" s="259" t="s">
        <v>101</v>
      </c>
      <c r="BH6" s="259"/>
      <c r="BI6" s="259" t="s">
        <v>102</v>
      </c>
      <c r="BJ6" s="259"/>
      <c r="BK6" s="259" t="s">
        <v>103</v>
      </c>
      <c r="BL6" s="259"/>
      <c r="BM6" s="259" t="s">
        <v>104</v>
      </c>
      <c r="BN6" s="259"/>
      <c r="BO6" s="259" t="s">
        <v>105</v>
      </c>
      <c r="BP6" s="259"/>
      <c r="BQ6" s="259" t="s">
        <v>106</v>
      </c>
      <c r="BR6" s="259"/>
      <c r="BS6" s="259" t="s">
        <v>107</v>
      </c>
      <c r="BT6" s="259"/>
      <c r="BU6" s="259" t="s">
        <v>108</v>
      </c>
      <c r="BV6" s="259"/>
      <c r="BW6" s="259" t="s">
        <v>109</v>
      </c>
      <c r="BX6" s="259"/>
      <c r="BY6" s="259" t="s">
        <v>110</v>
      </c>
      <c r="BZ6" s="259"/>
      <c r="CA6" s="259" t="s">
        <v>111</v>
      </c>
      <c r="CB6" s="259"/>
      <c r="CC6" s="259" t="s">
        <v>112</v>
      </c>
      <c r="CD6" s="259"/>
      <c r="CE6" s="259" t="s">
        <v>113</v>
      </c>
      <c r="CF6" s="259"/>
      <c r="CG6" s="259" t="s">
        <v>114</v>
      </c>
      <c r="CH6" s="259"/>
      <c r="CI6" s="259" t="s">
        <v>115</v>
      </c>
      <c r="CJ6" s="259"/>
      <c r="CK6" s="259" t="s">
        <v>116</v>
      </c>
      <c r="CL6" s="259"/>
      <c r="CM6" s="259" t="s">
        <v>117</v>
      </c>
      <c r="CN6" s="259"/>
      <c r="CO6" s="259" t="s">
        <v>118</v>
      </c>
      <c r="CP6" s="259"/>
      <c r="CQ6" s="259" t="s">
        <v>119</v>
      </c>
      <c r="CR6" s="259"/>
      <c r="CS6" s="259" t="s">
        <v>120</v>
      </c>
      <c r="CT6" s="259"/>
      <c r="CU6" s="259" t="s">
        <v>121</v>
      </c>
      <c r="CV6" s="259"/>
      <c r="CW6" s="259" t="s">
        <v>122</v>
      </c>
      <c r="CX6" s="259"/>
      <c r="CY6" s="259" t="s">
        <v>123</v>
      </c>
      <c r="CZ6" s="259"/>
      <c r="DA6" s="259" t="s">
        <v>124</v>
      </c>
      <c r="DB6" s="259"/>
      <c r="DC6" s="259" t="s">
        <v>125</v>
      </c>
      <c r="DD6" s="259"/>
      <c r="DE6" s="259" t="s">
        <v>126</v>
      </c>
      <c r="DF6" s="259"/>
      <c r="DG6" s="259" t="s">
        <v>127</v>
      </c>
      <c r="DH6" s="259"/>
      <c r="DI6" s="259" t="s">
        <v>128</v>
      </c>
      <c r="DJ6" s="259"/>
      <c r="DK6" s="259" t="s">
        <v>129</v>
      </c>
      <c r="DL6" s="259"/>
      <c r="DM6" s="259" t="s">
        <v>130</v>
      </c>
      <c r="DN6" s="259"/>
      <c r="DO6" s="259" t="s">
        <v>131</v>
      </c>
      <c r="DP6" s="259"/>
      <c r="DQ6" s="259" t="s">
        <v>132</v>
      </c>
      <c r="DR6" s="259"/>
      <c r="DS6" s="259" t="s">
        <v>133</v>
      </c>
      <c r="DT6" s="259"/>
      <c r="DU6" s="259" t="s">
        <v>134</v>
      </c>
      <c r="DV6" s="259"/>
      <c r="DW6" s="259" t="s">
        <v>135</v>
      </c>
      <c r="DX6" s="259"/>
      <c r="DY6" s="259" t="s">
        <v>136</v>
      </c>
      <c r="DZ6" s="259"/>
      <c r="EA6" s="259" t="s">
        <v>137</v>
      </c>
      <c r="EB6" s="259"/>
      <c r="EC6" s="259" t="s">
        <v>138</v>
      </c>
      <c r="ED6" s="259"/>
      <c r="EE6" s="259" t="s">
        <v>139</v>
      </c>
      <c r="EF6" s="259"/>
      <c r="EG6" s="259" t="s">
        <v>140</v>
      </c>
      <c r="EH6" s="259"/>
      <c r="EI6" s="259" t="s">
        <v>141</v>
      </c>
      <c r="EJ6" s="259"/>
      <c r="EK6" s="259" t="s">
        <v>142</v>
      </c>
      <c r="EL6" s="259"/>
      <c r="EM6" s="259" t="s">
        <v>143</v>
      </c>
      <c r="EN6" s="259"/>
      <c r="EO6" s="38"/>
      <c r="EP6" s="38"/>
      <c r="EQ6" s="262"/>
      <c r="ER6" s="262"/>
    </row>
    <row r="7" spans="1:148" s="39" customFormat="1" ht="16.5" customHeight="1" x14ac:dyDescent="0.25">
      <c r="A7" s="239"/>
      <c r="B7" s="242"/>
      <c r="C7" s="242"/>
      <c r="D7" s="244"/>
      <c r="E7" s="245"/>
      <c r="F7" s="246"/>
      <c r="G7" s="246"/>
      <c r="H7" s="246"/>
      <c r="I7" s="246"/>
      <c r="J7" s="246"/>
      <c r="K7" s="251" t="s">
        <v>144</v>
      </c>
      <c r="L7" s="251" t="s">
        <v>145</v>
      </c>
      <c r="M7" s="251" t="s">
        <v>146</v>
      </c>
      <c r="N7" s="251" t="s">
        <v>147</v>
      </c>
      <c r="O7" s="263" t="s">
        <v>148</v>
      </c>
      <c r="P7" s="264"/>
      <c r="Q7" s="263" t="s">
        <v>148</v>
      </c>
      <c r="R7" s="264"/>
      <c r="S7" s="263" t="s">
        <v>148</v>
      </c>
      <c r="T7" s="264"/>
      <c r="U7" s="263" t="s">
        <v>148</v>
      </c>
      <c r="V7" s="264"/>
      <c r="W7" s="263" t="s">
        <v>148</v>
      </c>
      <c r="X7" s="264"/>
      <c r="Y7" s="263" t="s">
        <v>148</v>
      </c>
      <c r="Z7" s="264"/>
      <c r="AA7" s="263" t="s">
        <v>148</v>
      </c>
      <c r="AB7" s="264"/>
      <c r="AC7" s="263" t="s">
        <v>148</v>
      </c>
      <c r="AD7" s="264"/>
      <c r="AE7" s="263" t="s">
        <v>148</v>
      </c>
      <c r="AF7" s="264"/>
      <c r="AG7" s="263" t="s">
        <v>148</v>
      </c>
      <c r="AH7" s="264"/>
      <c r="AI7" s="263" t="s">
        <v>148</v>
      </c>
      <c r="AJ7" s="264"/>
      <c r="AK7" s="263" t="s">
        <v>148</v>
      </c>
      <c r="AL7" s="264"/>
      <c r="AM7" s="263" t="s">
        <v>148</v>
      </c>
      <c r="AN7" s="264"/>
      <c r="AO7" s="263" t="s">
        <v>148</v>
      </c>
      <c r="AP7" s="264"/>
      <c r="AQ7" s="263" t="s">
        <v>148</v>
      </c>
      <c r="AR7" s="264"/>
      <c r="AS7" s="263" t="s">
        <v>148</v>
      </c>
      <c r="AT7" s="264"/>
      <c r="AU7" s="263" t="s">
        <v>148</v>
      </c>
      <c r="AV7" s="264"/>
      <c r="AW7" s="263" t="s">
        <v>148</v>
      </c>
      <c r="AX7" s="264"/>
      <c r="AY7" s="263" t="s">
        <v>148</v>
      </c>
      <c r="AZ7" s="264"/>
      <c r="BA7" s="263" t="s">
        <v>148</v>
      </c>
      <c r="BB7" s="264"/>
      <c r="BC7" s="263" t="s">
        <v>148</v>
      </c>
      <c r="BD7" s="264"/>
      <c r="BE7" s="263" t="s">
        <v>148</v>
      </c>
      <c r="BF7" s="264"/>
      <c r="BG7" s="263" t="s">
        <v>148</v>
      </c>
      <c r="BH7" s="264"/>
      <c r="BI7" s="263" t="s">
        <v>148</v>
      </c>
      <c r="BJ7" s="264"/>
      <c r="BK7" s="263" t="s">
        <v>148</v>
      </c>
      <c r="BL7" s="264"/>
      <c r="BM7" s="263" t="s">
        <v>148</v>
      </c>
      <c r="BN7" s="264"/>
      <c r="BO7" s="263" t="s">
        <v>148</v>
      </c>
      <c r="BP7" s="264"/>
      <c r="BQ7" s="263" t="s">
        <v>148</v>
      </c>
      <c r="BR7" s="264"/>
      <c r="BS7" s="263" t="s">
        <v>148</v>
      </c>
      <c r="BT7" s="264"/>
      <c r="BU7" s="263" t="s">
        <v>148</v>
      </c>
      <c r="BV7" s="264"/>
      <c r="BW7" s="263" t="s">
        <v>148</v>
      </c>
      <c r="BX7" s="264"/>
      <c r="BY7" s="263" t="s">
        <v>148</v>
      </c>
      <c r="BZ7" s="264"/>
      <c r="CA7" s="263" t="s">
        <v>148</v>
      </c>
      <c r="CB7" s="264"/>
      <c r="CC7" s="263" t="s">
        <v>148</v>
      </c>
      <c r="CD7" s="264"/>
      <c r="CE7" s="263" t="s">
        <v>148</v>
      </c>
      <c r="CF7" s="264"/>
      <c r="CG7" s="263" t="s">
        <v>148</v>
      </c>
      <c r="CH7" s="264"/>
      <c r="CI7" s="263" t="s">
        <v>148</v>
      </c>
      <c r="CJ7" s="264"/>
      <c r="CK7" s="263" t="s">
        <v>148</v>
      </c>
      <c r="CL7" s="264"/>
      <c r="CM7" s="263" t="s">
        <v>148</v>
      </c>
      <c r="CN7" s="264"/>
      <c r="CO7" s="263" t="s">
        <v>148</v>
      </c>
      <c r="CP7" s="264"/>
      <c r="CQ7" s="263" t="s">
        <v>148</v>
      </c>
      <c r="CR7" s="264"/>
      <c r="CS7" s="263" t="s">
        <v>148</v>
      </c>
      <c r="CT7" s="264"/>
      <c r="CU7" s="263" t="s">
        <v>148</v>
      </c>
      <c r="CV7" s="264"/>
      <c r="CW7" s="263" t="s">
        <v>148</v>
      </c>
      <c r="CX7" s="264"/>
      <c r="CY7" s="263" t="s">
        <v>148</v>
      </c>
      <c r="CZ7" s="264"/>
      <c r="DA7" s="263" t="s">
        <v>148</v>
      </c>
      <c r="DB7" s="264"/>
      <c r="DC7" s="263" t="s">
        <v>148</v>
      </c>
      <c r="DD7" s="264"/>
      <c r="DE7" s="263" t="s">
        <v>148</v>
      </c>
      <c r="DF7" s="264"/>
      <c r="DG7" s="263" t="s">
        <v>148</v>
      </c>
      <c r="DH7" s="264"/>
      <c r="DI7" s="263" t="s">
        <v>148</v>
      </c>
      <c r="DJ7" s="264"/>
      <c r="DK7" s="263" t="s">
        <v>148</v>
      </c>
      <c r="DL7" s="264"/>
      <c r="DM7" s="263" t="s">
        <v>148</v>
      </c>
      <c r="DN7" s="264"/>
      <c r="DO7" s="263" t="s">
        <v>148</v>
      </c>
      <c r="DP7" s="264"/>
      <c r="DQ7" s="263" t="s">
        <v>148</v>
      </c>
      <c r="DR7" s="264"/>
      <c r="DS7" s="263" t="s">
        <v>148</v>
      </c>
      <c r="DT7" s="264"/>
      <c r="DU7" s="263" t="s">
        <v>148</v>
      </c>
      <c r="DV7" s="264"/>
      <c r="DW7" s="263" t="s">
        <v>148</v>
      </c>
      <c r="DX7" s="264"/>
      <c r="DY7" s="263" t="s">
        <v>148</v>
      </c>
      <c r="DZ7" s="264"/>
      <c r="EA7" s="263" t="s">
        <v>148</v>
      </c>
      <c r="EB7" s="264"/>
      <c r="EC7" s="263" t="s">
        <v>148</v>
      </c>
      <c r="ED7" s="264"/>
      <c r="EE7" s="263" t="s">
        <v>148</v>
      </c>
      <c r="EF7" s="264"/>
      <c r="EG7" s="263" t="s">
        <v>148</v>
      </c>
      <c r="EH7" s="264"/>
      <c r="EI7" s="263" t="s">
        <v>148</v>
      </c>
      <c r="EJ7" s="264"/>
      <c r="EK7" s="263" t="s">
        <v>148</v>
      </c>
      <c r="EL7" s="264"/>
      <c r="EM7" s="263" t="s">
        <v>148</v>
      </c>
      <c r="EN7" s="264"/>
      <c r="EO7" s="263" t="s">
        <v>148</v>
      </c>
      <c r="EP7" s="264"/>
      <c r="EQ7" s="263" t="s">
        <v>148</v>
      </c>
      <c r="ER7" s="264"/>
    </row>
    <row r="8" spans="1:148" ht="44.25" customHeight="1" x14ac:dyDescent="0.25">
      <c r="A8" s="240"/>
      <c r="B8" s="243"/>
      <c r="C8" s="243"/>
      <c r="D8" s="244"/>
      <c r="E8" s="245"/>
      <c r="F8" s="246"/>
      <c r="G8" s="246"/>
      <c r="H8" s="246"/>
      <c r="I8" s="246"/>
      <c r="J8" s="246"/>
      <c r="K8" s="251"/>
      <c r="L8" s="251"/>
      <c r="M8" s="251"/>
      <c r="N8" s="251"/>
      <c r="O8" s="40" t="s">
        <v>149</v>
      </c>
      <c r="P8" s="41" t="s">
        <v>150</v>
      </c>
      <c r="Q8" s="40" t="s">
        <v>149</v>
      </c>
      <c r="R8" s="41" t="s">
        <v>150</v>
      </c>
      <c r="S8" s="40" t="s">
        <v>149</v>
      </c>
      <c r="T8" s="41" t="s">
        <v>150</v>
      </c>
      <c r="U8" s="40" t="s">
        <v>149</v>
      </c>
      <c r="V8" s="41" t="s">
        <v>150</v>
      </c>
      <c r="W8" s="40" t="s">
        <v>149</v>
      </c>
      <c r="X8" s="41" t="s">
        <v>150</v>
      </c>
      <c r="Y8" s="40" t="s">
        <v>149</v>
      </c>
      <c r="Z8" s="41" t="s">
        <v>150</v>
      </c>
      <c r="AA8" s="40" t="s">
        <v>149</v>
      </c>
      <c r="AB8" s="41" t="s">
        <v>150</v>
      </c>
      <c r="AC8" s="41" t="s">
        <v>151</v>
      </c>
      <c r="AD8" s="41" t="s">
        <v>150</v>
      </c>
      <c r="AE8" s="40" t="s">
        <v>149</v>
      </c>
      <c r="AF8" s="41" t="s">
        <v>150</v>
      </c>
      <c r="AG8" s="40" t="s">
        <v>149</v>
      </c>
      <c r="AH8" s="41" t="s">
        <v>150</v>
      </c>
      <c r="AI8" s="40" t="s">
        <v>149</v>
      </c>
      <c r="AJ8" s="41" t="s">
        <v>150</v>
      </c>
      <c r="AK8" s="40" t="s">
        <v>149</v>
      </c>
      <c r="AL8" s="41" t="s">
        <v>150</v>
      </c>
      <c r="AM8" s="41" t="s">
        <v>151</v>
      </c>
      <c r="AN8" s="41" t="s">
        <v>150</v>
      </c>
      <c r="AO8" s="40" t="s">
        <v>149</v>
      </c>
      <c r="AP8" s="41" t="s">
        <v>150</v>
      </c>
      <c r="AQ8" s="40" t="s">
        <v>149</v>
      </c>
      <c r="AR8" s="41" t="s">
        <v>150</v>
      </c>
      <c r="AS8" s="40" t="s">
        <v>149</v>
      </c>
      <c r="AT8" s="41" t="s">
        <v>150</v>
      </c>
      <c r="AU8" s="40" t="s">
        <v>149</v>
      </c>
      <c r="AV8" s="41" t="s">
        <v>150</v>
      </c>
      <c r="AW8" s="40" t="s">
        <v>149</v>
      </c>
      <c r="AX8" s="41" t="s">
        <v>150</v>
      </c>
      <c r="AY8" s="40" t="s">
        <v>149</v>
      </c>
      <c r="AZ8" s="41" t="s">
        <v>150</v>
      </c>
      <c r="BA8" s="40" t="s">
        <v>149</v>
      </c>
      <c r="BB8" s="41" t="s">
        <v>150</v>
      </c>
      <c r="BC8" s="40" t="s">
        <v>149</v>
      </c>
      <c r="BD8" s="41" t="s">
        <v>150</v>
      </c>
      <c r="BE8" s="40" t="s">
        <v>149</v>
      </c>
      <c r="BF8" s="41" t="s">
        <v>150</v>
      </c>
      <c r="BG8" s="40" t="s">
        <v>149</v>
      </c>
      <c r="BH8" s="41" t="s">
        <v>150</v>
      </c>
      <c r="BI8" s="40" t="s">
        <v>149</v>
      </c>
      <c r="BJ8" s="41" t="s">
        <v>150</v>
      </c>
      <c r="BK8" s="40" t="s">
        <v>149</v>
      </c>
      <c r="BL8" s="41" t="s">
        <v>150</v>
      </c>
      <c r="BM8" s="40" t="s">
        <v>149</v>
      </c>
      <c r="BN8" s="41" t="s">
        <v>150</v>
      </c>
      <c r="BO8" s="40" t="s">
        <v>149</v>
      </c>
      <c r="BP8" s="41" t="s">
        <v>150</v>
      </c>
      <c r="BQ8" s="40" t="s">
        <v>149</v>
      </c>
      <c r="BR8" s="41" t="s">
        <v>150</v>
      </c>
      <c r="BS8" s="40" t="s">
        <v>149</v>
      </c>
      <c r="BT8" s="41" t="s">
        <v>150</v>
      </c>
      <c r="BU8" s="40" t="s">
        <v>149</v>
      </c>
      <c r="BV8" s="41" t="s">
        <v>150</v>
      </c>
      <c r="BW8" s="40" t="s">
        <v>149</v>
      </c>
      <c r="BX8" s="41" t="s">
        <v>150</v>
      </c>
      <c r="BY8" s="40" t="s">
        <v>149</v>
      </c>
      <c r="BZ8" s="42" t="s">
        <v>150</v>
      </c>
      <c r="CA8" s="40" t="s">
        <v>149</v>
      </c>
      <c r="CB8" s="41" t="s">
        <v>150</v>
      </c>
      <c r="CC8" s="40" t="s">
        <v>149</v>
      </c>
      <c r="CD8" s="41" t="s">
        <v>150</v>
      </c>
      <c r="CE8" s="40" t="s">
        <v>149</v>
      </c>
      <c r="CF8" s="41" t="s">
        <v>150</v>
      </c>
      <c r="CG8" s="40" t="s">
        <v>149</v>
      </c>
      <c r="CH8" s="41" t="s">
        <v>150</v>
      </c>
      <c r="CI8" s="40" t="s">
        <v>149</v>
      </c>
      <c r="CJ8" s="41" t="s">
        <v>150</v>
      </c>
      <c r="CK8" s="40" t="s">
        <v>149</v>
      </c>
      <c r="CL8" s="41" t="s">
        <v>150</v>
      </c>
      <c r="CM8" s="40" t="s">
        <v>149</v>
      </c>
      <c r="CN8" s="41" t="s">
        <v>150</v>
      </c>
      <c r="CO8" s="40" t="s">
        <v>149</v>
      </c>
      <c r="CP8" s="41" t="s">
        <v>150</v>
      </c>
      <c r="CQ8" s="40" t="s">
        <v>149</v>
      </c>
      <c r="CR8" s="41" t="s">
        <v>150</v>
      </c>
      <c r="CS8" s="40" t="s">
        <v>149</v>
      </c>
      <c r="CT8" s="41" t="s">
        <v>150</v>
      </c>
      <c r="CU8" s="40" t="s">
        <v>149</v>
      </c>
      <c r="CV8" s="41" t="s">
        <v>150</v>
      </c>
      <c r="CW8" s="40" t="s">
        <v>149</v>
      </c>
      <c r="CX8" s="41" t="s">
        <v>150</v>
      </c>
      <c r="CY8" s="40" t="s">
        <v>149</v>
      </c>
      <c r="CZ8" s="41" t="s">
        <v>150</v>
      </c>
      <c r="DA8" s="40" t="s">
        <v>149</v>
      </c>
      <c r="DB8" s="41" t="s">
        <v>150</v>
      </c>
      <c r="DC8" s="40" t="s">
        <v>149</v>
      </c>
      <c r="DD8" s="41" t="s">
        <v>150</v>
      </c>
      <c r="DE8" s="40" t="s">
        <v>149</v>
      </c>
      <c r="DF8" s="41" t="s">
        <v>150</v>
      </c>
      <c r="DG8" s="40" t="s">
        <v>149</v>
      </c>
      <c r="DH8" s="41" t="s">
        <v>150</v>
      </c>
      <c r="DI8" s="40" t="s">
        <v>149</v>
      </c>
      <c r="DJ8" s="41" t="s">
        <v>150</v>
      </c>
      <c r="DK8" s="40" t="s">
        <v>149</v>
      </c>
      <c r="DL8" s="41" t="s">
        <v>150</v>
      </c>
      <c r="DM8" s="40" t="s">
        <v>149</v>
      </c>
      <c r="DN8" s="41" t="s">
        <v>150</v>
      </c>
      <c r="DO8" s="40" t="s">
        <v>149</v>
      </c>
      <c r="DP8" s="41" t="s">
        <v>150</v>
      </c>
      <c r="DQ8" s="40" t="s">
        <v>149</v>
      </c>
      <c r="DR8" s="41" t="s">
        <v>150</v>
      </c>
      <c r="DS8" s="40" t="s">
        <v>149</v>
      </c>
      <c r="DT8" s="41" t="s">
        <v>150</v>
      </c>
      <c r="DU8" s="40" t="s">
        <v>149</v>
      </c>
      <c r="DV8" s="41" t="s">
        <v>150</v>
      </c>
      <c r="DW8" s="40" t="s">
        <v>149</v>
      </c>
      <c r="DX8" s="41" t="s">
        <v>150</v>
      </c>
      <c r="DY8" s="40" t="s">
        <v>149</v>
      </c>
      <c r="DZ8" s="41" t="s">
        <v>150</v>
      </c>
      <c r="EA8" s="40" t="s">
        <v>149</v>
      </c>
      <c r="EB8" s="41" t="s">
        <v>150</v>
      </c>
      <c r="EC8" s="40" t="s">
        <v>149</v>
      </c>
      <c r="ED8" s="41" t="s">
        <v>150</v>
      </c>
      <c r="EE8" s="40" t="s">
        <v>149</v>
      </c>
      <c r="EF8" s="41" t="s">
        <v>150</v>
      </c>
      <c r="EG8" s="40" t="s">
        <v>149</v>
      </c>
      <c r="EH8" s="41" t="s">
        <v>150</v>
      </c>
      <c r="EI8" s="41" t="s">
        <v>151</v>
      </c>
      <c r="EJ8" s="41" t="s">
        <v>150</v>
      </c>
      <c r="EK8" s="40" t="s">
        <v>149</v>
      </c>
      <c r="EL8" s="41" t="s">
        <v>150</v>
      </c>
      <c r="EM8" s="40" t="s">
        <v>149</v>
      </c>
      <c r="EN8" s="41" t="s">
        <v>150</v>
      </c>
      <c r="EO8" s="41" t="s">
        <v>149</v>
      </c>
      <c r="EP8" s="41" t="s">
        <v>150</v>
      </c>
      <c r="EQ8" s="40" t="s">
        <v>149</v>
      </c>
      <c r="ER8" s="41" t="s">
        <v>150</v>
      </c>
    </row>
    <row r="9" spans="1:148" s="1" customFormat="1" ht="25.5" customHeight="1" x14ac:dyDescent="0.25">
      <c r="B9" s="43"/>
      <c r="C9" s="43"/>
      <c r="D9" s="44"/>
      <c r="E9" s="45"/>
      <c r="F9" s="45"/>
      <c r="G9" s="45"/>
      <c r="H9" s="46"/>
      <c r="I9" s="46"/>
      <c r="J9" s="46"/>
      <c r="K9" s="47"/>
      <c r="L9" s="47"/>
      <c r="M9" s="47"/>
      <c r="N9" s="47"/>
      <c r="O9" s="48"/>
      <c r="P9" s="48">
        <v>1</v>
      </c>
      <c r="Q9" s="49"/>
      <c r="R9" s="48">
        <v>1</v>
      </c>
      <c r="S9" s="48"/>
      <c r="T9" s="48">
        <v>1</v>
      </c>
      <c r="U9" s="48"/>
      <c r="V9" s="48">
        <v>1</v>
      </c>
      <c r="W9" s="48"/>
      <c r="X9" s="48">
        <v>1</v>
      </c>
      <c r="Y9" s="48"/>
      <c r="Z9" s="48">
        <v>1</v>
      </c>
      <c r="AA9" s="48"/>
      <c r="AB9" s="48">
        <v>1</v>
      </c>
      <c r="AC9" s="48"/>
      <c r="AD9" s="48"/>
      <c r="AE9" s="48"/>
      <c r="AF9" s="48">
        <v>1</v>
      </c>
      <c r="AG9" s="48"/>
      <c r="AH9" s="48">
        <v>1</v>
      </c>
      <c r="AI9" s="50"/>
      <c r="AJ9" s="48">
        <v>1</v>
      </c>
      <c r="AK9" s="48"/>
      <c r="AL9" s="48">
        <v>1</v>
      </c>
      <c r="AM9" s="48"/>
      <c r="AN9" s="48">
        <v>1</v>
      </c>
      <c r="AO9" s="48"/>
      <c r="AP9" s="48">
        <v>1</v>
      </c>
      <c r="AQ9" s="48"/>
      <c r="AR9" s="48">
        <v>1</v>
      </c>
      <c r="AS9" s="48"/>
      <c r="AT9" s="48">
        <v>1</v>
      </c>
      <c r="AU9" s="48"/>
      <c r="AV9" s="48">
        <v>1</v>
      </c>
      <c r="AW9" s="48"/>
      <c r="AX9" s="48">
        <v>1</v>
      </c>
      <c r="AY9" s="48"/>
      <c r="AZ9" s="48">
        <v>1</v>
      </c>
      <c r="BA9" s="48"/>
      <c r="BB9" s="48">
        <v>1</v>
      </c>
      <c r="BC9" s="48"/>
      <c r="BD9" s="48">
        <v>1</v>
      </c>
      <c r="BE9" s="48"/>
      <c r="BF9" s="48">
        <v>1</v>
      </c>
      <c r="BG9" s="48"/>
      <c r="BH9" s="48">
        <v>1</v>
      </c>
      <c r="BI9" s="48"/>
      <c r="BJ9" s="48">
        <v>1</v>
      </c>
      <c r="BK9" s="48"/>
      <c r="BL9" s="48">
        <v>1</v>
      </c>
      <c r="BM9" s="48"/>
      <c r="BN9" s="48">
        <v>1</v>
      </c>
      <c r="BO9" s="48"/>
      <c r="BP9" s="48">
        <v>1</v>
      </c>
      <c r="BQ9" s="48"/>
      <c r="BR9" s="48">
        <v>1</v>
      </c>
      <c r="BS9" s="48"/>
      <c r="BT9" s="48">
        <v>1</v>
      </c>
      <c r="BU9" s="48"/>
      <c r="BV9" s="48">
        <v>1</v>
      </c>
      <c r="BW9" s="48"/>
      <c r="BX9" s="48">
        <v>1</v>
      </c>
      <c r="BY9" s="51"/>
      <c r="BZ9" s="51">
        <v>1</v>
      </c>
      <c r="CA9" s="48"/>
      <c r="CB9" s="48">
        <v>1</v>
      </c>
      <c r="CC9" s="48"/>
      <c r="CD9" s="48">
        <v>1</v>
      </c>
      <c r="CE9" s="48"/>
      <c r="CF9" s="48">
        <v>1</v>
      </c>
      <c r="CG9" s="48"/>
      <c r="CH9" s="48">
        <v>1</v>
      </c>
      <c r="CI9" s="48"/>
      <c r="CJ9" s="48">
        <v>1</v>
      </c>
      <c r="CK9" s="48"/>
      <c r="CL9" s="48">
        <v>1</v>
      </c>
      <c r="CM9" s="48"/>
      <c r="CN9" s="48">
        <v>1</v>
      </c>
      <c r="CO9" s="48"/>
      <c r="CP9" s="48">
        <v>1</v>
      </c>
      <c r="CQ9" s="48"/>
      <c r="CR9" s="48">
        <v>1</v>
      </c>
      <c r="CS9" s="48"/>
      <c r="CT9" s="48">
        <v>1</v>
      </c>
      <c r="CU9" s="48"/>
      <c r="CV9" s="48">
        <v>1</v>
      </c>
      <c r="CW9" s="48"/>
      <c r="CX9" s="48">
        <v>1</v>
      </c>
      <c r="CY9" s="48"/>
      <c r="CZ9" s="48">
        <v>1</v>
      </c>
      <c r="DA9" s="48"/>
      <c r="DB9" s="48">
        <v>1</v>
      </c>
      <c r="DC9" s="48"/>
      <c r="DD9" s="48">
        <v>1</v>
      </c>
      <c r="DE9" s="48"/>
      <c r="DF9" s="48">
        <v>1</v>
      </c>
      <c r="DG9" s="48"/>
      <c r="DH9" s="48">
        <v>1</v>
      </c>
      <c r="DI9" s="48"/>
      <c r="DJ9" s="48">
        <v>1</v>
      </c>
      <c r="DK9" s="48"/>
      <c r="DL9" s="48">
        <v>1</v>
      </c>
      <c r="DM9" s="48"/>
      <c r="DN9" s="48">
        <v>1</v>
      </c>
      <c r="DO9" s="48"/>
      <c r="DP9" s="48">
        <v>1</v>
      </c>
      <c r="DQ9" s="48"/>
      <c r="DR9" s="48">
        <v>1</v>
      </c>
      <c r="DS9" s="48"/>
      <c r="DT9" s="48">
        <v>1</v>
      </c>
      <c r="DU9" s="48"/>
      <c r="DV9" s="48">
        <v>1</v>
      </c>
      <c r="DW9" s="48"/>
      <c r="DX9" s="48">
        <v>1</v>
      </c>
      <c r="DY9" s="48"/>
      <c r="DZ9" s="48">
        <v>1</v>
      </c>
      <c r="EA9" s="48"/>
      <c r="EB9" s="48">
        <v>1</v>
      </c>
      <c r="EC9" s="48"/>
      <c r="ED9" s="48">
        <v>1</v>
      </c>
      <c r="EE9" s="48"/>
      <c r="EF9" s="48">
        <v>1</v>
      </c>
      <c r="EG9" s="48"/>
      <c r="EH9" s="48">
        <v>1</v>
      </c>
      <c r="EI9" s="48"/>
      <c r="EJ9" s="48">
        <v>1</v>
      </c>
      <c r="EK9" s="48"/>
      <c r="EL9" s="48">
        <v>1</v>
      </c>
      <c r="EM9" s="48"/>
      <c r="EN9" s="48">
        <v>1</v>
      </c>
      <c r="EO9" s="48"/>
      <c r="EP9" s="48"/>
      <c r="EQ9" s="52"/>
      <c r="ER9" s="52"/>
    </row>
    <row r="10" spans="1:148" s="60" customFormat="1" ht="15" customHeight="1" x14ac:dyDescent="0.25">
      <c r="A10" s="53">
        <v>1</v>
      </c>
      <c r="B10" s="53">
        <v>1</v>
      </c>
      <c r="C10" s="54" t="s">
        <v>152</v>
      </c>
      <c r="D10" s="55" t="s">
        <v>153</v>
      </c>
      <c r="E10" s="56"/>
      <c r="F10" s="57"/>
      <c r="G10" s="57"/>
      <c r="H10" s="57"/>
      <c r="I10" s="57"/>
      <c r="J10" s="58"/>
      <c r="K10" s="57"/>
      <c r="L10" s="57"/>
      <c r="M10" s="57"/>
      <c r="N10" s="57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</row>
    <row r="11" spans="1:148" s="60" customFormat="1" ht="15" customHeight="1" x14ac:dyDescent="0.25">
      <c r="A11" s="53">
        <v>2</v>
      </c>
      <c r="B11" s="53"/>
      <c r="C11" s="54" t="s">
        <v>154</v>
      </c>
      <c r="D11" s="55" t="s">
        <v>155</v>
      </c>
      <c r="E11" s="56"/>
      <c r="F11" s="57"/>
      <c r="G11" s="57"/>
      <c r="H11" s="57"/>
      <c r="I11" s="57"/>
      <c r="J11" s="58"/>
      <c r="K11" s="57"/>
      <c r="L11" s="57"/>
      <c r="M11" s="57"/>
      <c r="N11" s="57"/>
      <c r="O11" s="61">
        <f>SUM(O12:O21)</f>
        <v>0</v>
      </c>
      <c r="P11" s="61">
        <f t="shared" ref="P11:CA11" si="0">SUM(P12:P21)</f>
        <v>0</v>
      </c>
      <c r="Q11" s="61">
        <f t="shared" si="0"/>
        <v>0</v>
      </c>
      <c r="R11" s="61">
        <f t="shared" si="0"/>
        <v>0</v>
      </c>
      <c r="S11" s="61">
        <f t="shared" si="0"/>
        <v>0</v>
      </c>
      <c r="T11" s="61">
        <f t="shared" si="0"/>
        <v>0</v>
      </c>
      <c r="U11" s="61">
        <f t="shared" si="0"/>
        <v>990</v>
      </c>
      <c r="V11" s="61">
        <f t="shared" si="0"/>
        <v>14424768.960000001</v>
      </c>
      <c r="W11" s="61">
        <f t="shared" si="0"/>
        <v>0</v>
      </c>
      <c r="X11" s="61">
        <f t="shared" si="0"/>
        <v>0</v>
      </c>
      <c r="Y11" s="61">
        <f t="shared" si="0"/>
        <v>0</v>
      </c>
      <c r="Z11" s="61">
        <f t="shared" si="0"/>
        <v>0</v>
      </c>
      <c r="AA11" s="61">
        <f t="shared" si="0"/>
        <v>40</v>
      </c>
      <c r="AB11" s="61">
        <f t="shared" si="0"/>
        <v>569665.37599999993</v>
      </c>
      <c r="AC11" s="61">
        <f t="shared" si="0"/>
        <v>0</v>
      </c>
      <c r="AD11" s="61">
        <f t="shared" si="0"/>
        <v>0</v>
      </c>
      <c r="AE11" s="61">
        <f t="shared" si="0"/>
        <v>0</v>
      </c>
      <c r="AF11" s="61">
        <f t="shared" si="0"/>
        <v>0</v>
      </c>
      <c r="AG11" s="61">
        <f t="shared" si="0"/>
        <v>0</v>
      </c>
      <c r="AH11" s="61">
        <f t="shared" si="0"/>
        <v>0</v>
      </c>
      <c r="AI11" s="61">
        <f t="shared" si="0"/>
        <v>0</v>
      </c>
      <c r="AJ11" s="61">
        <f t="shared" si="0"/>
        <v>0</v>
      </c>
      <c r="AK11" s="61">
        <f t="shared" si="0"/>
        <v>205</v>
      </c>
      <c r="AL11" s="61">
        <f t="shared" si="0"/>
        <v>4028960.32</v>
      </c>
      <c r="AM11" s="61">
        <f t="shared" si="0"/>
        <v>0</v>
      </c>
      <c r="AN11" s="61">
        <f t="shared" si="0"/>
        <v>0</v>
      </c>
      <c r="AO11" s="61">
        <f t="shared" si="0"/>
        <v>0</v>
      </c>
      <c r="AP11" s="61">
        <f t="shared" si="0"/>
        <v>0</v>
      </c>
      <c r="AQ11" s="61">
        <f t="shared" si="0"/>
        <v>0</v>
      </c>
      <c r="AR11" s="61">
        <f t="shared" si="0"/>
        <v>0</v>
      </c>
      <c r="AS11" s="61">
        <f t="shared" si="0"/>
        <v>1355</v>
      </c>
      <c r="AT11" s="61">
        <f t="shared" si="0"/>
        <v>20754211.072000001</v>
      </c>
      <c r="AU11" s="61">
        <f t="shared" si="0"/>
        <v>504</v>
      </c>
      <c r="AV11" s="61">
        <f t="shared" si="0"/>
        <v>7722044.0639999993</v>
      </c>
      <c r="AW11" s="61">
        <f t="shared" si="0"/>
        <v>438</v>
      </c>
      <c r="AX11" s="61">
        <f t="shared" si="0"/>
        <v>6829165.6720000003</v>
      </c>
      <c r="AY11" s="61">
        <f t="shared" si="0"/>
        <v>200</v>
      </c>
      <c r="AZ11" s="61">
        <f t="shared" si="0"/>
        <v>2684674.7199999997</v>
      </c>
      <c r="BA11" s="61">
        <f t="shared" si="0"/>
        <v>0</v>
      </c>
      <c r="BB11" s="61">
        <f t="shared" si="0"/>
        <v>0</v>
      </c>
      <c r="BC11" s="61">
        <f t="shared" si="0"/>
        <v>0</v>
      </c>
      <c r="BD11" s="61">
        <f t="shared" si="0"/>
        <v>0</v>
      </c>
      <c r="BE11" s="61">
        <f t="shared" si="0"/>
        <v>24</v>
      </c>
      <c r="BF11" s="61">
        <f t="shared" si="0"/>
        <v>388089.40799999994</v>
      </c>
      <c r="BG11" s="61">
        <f t="shared" si="0"/>
        <v>11</v>
      </c>
      <c r="BH11" s="61">
        <f t="shared" si="0"/>
        <v>177874.31199999998</v>
      </c>
      <c r="BI11" s="61">
        <f t="shared" si="0"/>
        <v>668</v>
      </c>
      <c r="BJ11" s="61">
        <f t="shared" si="0"/>
        <v>10363467.855999999</v>
      </c>
      <c r="BK11" s="61">
        <f t="shared" si="0"/>
        <v>0</v>
      </c>
      <c r="BL11" s="61">
        <f t="shared" si="0"/>
        <v>0</v>
      </c>
      <c r="BM11" s="61">
        <f t="shared" si="0"/>
        <v>0</v>
      </c>
      <c r="BN11" s="61">
        <f t="shared" si="0"/>
        <v>0</v>
      </c>
      <c r="BO11" s="61">
        <f t="shared" si="0"/>
        <v>0</v>
      </c>
      <c r="BP11" s="61">
        <f t="shared" si="0"/>
        <v>0</v>
      </c>
      <c r="BQ11" s="61">
        <f t="shared" si="0"/>
        <v>0</v>
      </c>
      <c r="BR11" s="61">
        <f t="shared" si="0"/>
        <v>0</v>
      </c>
      <c r="BS11" s="61">
        <f t="shared" si="0"/>
        <v>0</v>
      </c>
      <c r="BT11" s="61">
        <f t="shared" si="0"/>
        <v>0</v>
      </c>
      <c r="BU11" s="61">
        <f t="shared" si="0"/>
        <v>0</v>
      </c>
      <c r="BV11" s="61">
        <f t="shared" si="0"/>
        <v>0</v>
      </c>
      <c r="BW11" s="61">
        <f t="shared" si="0"/>
        <v>0</v>
      </c>
      <c r="BX11" s="61">
        <f t="shared" si="0"/>
        <v>0</v>
      </c>
      <c r="BY11" s="61">
        <f t="shared" si="0"/>
        <v>0</v>
      </c>
      <c r="BZ11" s="61">
        <f t="shared" si="0"/>
        <v>0</v>
      </c>
      <c r="CA11" s="61">
        <f t="shared" si="0"/>
        <v>0</v>
      </c>
      <c r="CB11" s="61">
        <f t="shared" ref="CB11:EM11" si="1">SUM(CB12:CB21)</f>
        <v>0</v>
      </c>
      <c r="CC11" s="61">
        <f t="shared" si="1"/>
        <v>0</v>
      </c>
      <c r="CD11" s="61">
        <f t="shared" si="1"/>
        <v>0</v>
      </c>
      <c r="CE11" s="61">
        <f t="shared" si="1"/>
        <v>0</v>
      </c>
      <c r="CF11" s="61">
        <f t="shared" si="1"/>
        <v>0</v>
      </c>
      <c r="CG11" s="61">
        <f t="shared" si="1"/>
        <v>0</v>
      </c>
      <c r="CH11" s="61">
        <f t="shared" si="1"/>
        <v>0</v>
      </c>
      <c r="CI11" s="61">
        <f t="shared" si="1"/>
        <v>0</v>
      </c>
      <c r="CJ11" s="61">
        <f t="shared" si="1"/>
        <v>0</v>
      </c>
      <c r="CK11" s="61">
        <f t="shared" si="1"/>
        <v>64</v>
      </c>
      <c r="CL11" s="61">
        <f t="shared" si="1"/>
        <v>896969.69599999988</v>
      </c>
      <c r="CM11" s="61">
        <f t="shared" si="1"/>
        <v>0</v>
      </c>
      <c r="CN11" s="61">
        <f t="shared" si="1"/>
        <v>0</v>
      </c>
      <c r="CO11" s="61">
        <f t="shared" si="1"/>
        <v>0</v>
      </c>
      <c r="CP11" s="61">
        <f t="shared" si="1"/>
        <v>0</v>
      </c>
      <c r="CQ11" s="61">
        <f t="shared" si="1"/>
        <v>0</v>
      </c>
      <c r="CR11" s="61">
        <f t="shared" si="1"/>
        <v>0</v>
      </c>
      <c r="CS11" s="61">
        <f t="shared" si="1"/>
        <v>0</v>
      </c>
      <c r="CT11" s="61">
        <f t="shared" si="1"/>
        <v>0</v>
      </c>
      <c r="CU11" s="61">
        <f t="shared" si="1"/>
        <v>0</v>
      </c>
      <c r="CV11" s="61">
        <f t="shared" si="1"/>
        <v>0</v>
      </c>
      <c r="CW11" s="61">
        <f t="shared" si="1"/>
        <v>509</v>
      </c>
      <c r="CX11" s="61">
        <f t="shared" si="1"/>
        <v>8298801.0335999997</v>
      </c>
      <c r="CY11" s="61">
        <f t="shared" si="1"/>
        <v>0</v>
      </c>
      <c r="CZ11" s="61">
        <f t="shared" si="1"/>
        <v>0</v>
      </c>
      <c r="DA11" s="61">
        <f t="shared" si="1"/>
        <v>0</v>
      </c>
      <c r="DB11" s="61">
        <f t="shared" si="1"/>
        <v>0</v>
      </c>
      <c r="DC11" s="61">
        <f t="shared" si="1"/>
        <v>0</v>
      </c>
      <c r="DD11" s="61">
        <f t="shared" si="1"/>
        <v>0</v>
      </c>
      <c r="DE11" s="61">
        <f t="shared" si="1"/>
        <v>0</v>
      </c>
      <c r="DF11" s="61">
        <f t="shared" si="1"/>
        <v>0</v>
      </c>
      <c r="DG11" s="61">
        <f t="shared" si="1"/>
        <v>0</v>
      </c>
      <c r="DH11" s="61">
        <f t="shared" si="1"/>
        <v>0</v>
      </c>
      <c r="DI11" s="61">
        <f t="shared" si="1"/>
        <v>0</v>
      </c>
      <c r="DJ11" s="61">
        <f t="shared" si="1"/>
        <v>0</v>
      </c>
      <c r="DK11" s="61">
        <f t="shared" si="1"/>
        <v>0</v>
      </c>
      <c r="DL11" s="61">
        <f t="shared" si="1"/>
        <v>0</v>
      </c>
      <c r="DM11" s="61">
        <f t="shared" si="1"/>
        <v>0</v>
      </c>
      <c r="DN11" s="61">
        <f t="shared" si="1"/>
        <v>0</v>
      </c>
      <c r="DO11" s="61">
        <f t="shared" si="1"/>
        <v>0</v>
      </c>
      <c r="DP11" s="61">
        <f t="shared" si="1"/>
        <v>0</v>
      </c>
      <c r="DQ11" s="61">
        <f t="shared" si="1"/>
        <v>0</v>
      </c>
      <c r="DR11" s="61">
        <f t="shared" si="1"/>
        <v>0</v>
      </c>
      <c r="DS11" s="61">
        <f t="shared" si="1"/>
        <v>0</v>
      </c>
      <c r="DT11" s="61">
        <f t="shared" si="1"/>
        <v>0</v>
      </c>
      <c r="DU11" s="61">
        <f t="shared" si="1"/>
        <v>0</v>
      </c>
      <c r="DV11" s="61">
        <f t="shared" si="1"/>
        <v>0</v>
      </c>
      <c r="DW11" s="61">
        <f t="shared" si="1"/>
        <v>0</v>
      </c>
      <c r="DX11" s="61">
        <f t="shared" si="1"/>
        <v>0</v>
      </c>
      <c r="DY11" s="61">
        <f t="shared" si="1"/>
        <v>0</v>
      </c>
      <c r="DZ11" s="61">
        <f t="shared" si="1"/>
        <v>0</v>
      </c>
      <c r="EA11" s="61">
        <f t="shared" si="1"/>
        <v>0</v>
      </c>
      <c r="EB11" s="61">
        <f t="shared" si="1"/>
        <v>0</v>
      </c>
      <c r="EC11" s="61">
        <f t="shared" si="1"/>
        <v>0</v>
      </c>
      <c r="ED11" s="61">
        <f t="shared" si="1"/>
        <v>0</v>
      </c>
      <c r="EE11" s="61">
        <f t="shared" si="1"/>
        <v>0</v>
      </c>
      <c r="EF11" s="61">
        <f t="shared" si="1"/>
        <v>0</v>
      </c>
      <c r="EG11" s="61">
        <f t="shared" si="1"/>
        <v>0</v>
      </c>
      <c r="EH11" s="61">
        <f t="shared" si="1"/>
        <v>0</v>
      </c>
      <c r="EI11" s="61">
        <f t="shared" si="1"/>
        <v>0</v>
      </c>
      <c r="EJ11" s="61">
        <f t="shared" si="1"/>
        <v>0</v>
      </c>
      <c r="EK11" s="61">
        <f t="shared" si="1"/>
        <v>0</v>
      </c>
      <c r="EL11" s="61">
        <f t="shared" si="1"/>
        <v>0</v>
      </c>
      <c r="EM11" s="61">
        <f t="shared" si="1"/>
        <v>0</v>
      </c>
      <c r="EN11" s="61">
        <f t="shared" ref="EN11:EQ11" si="2">SUM(EN12:EN21)</f>
        <v>0</v>
      </c>
      <c r="EO11" s="61">
        <f t="shared" si="2"/>
        <v>50</v>
      </c>
      <c r="EP11" s="61">
        <f>SUM(EP12:EP21)</f>
        <v>6770728.8626133334</v>
      </c>
      <c r="EQ11" s="61">
        <f t="shared" si="2"/>
        <v>5058</v>
      </c>
      <c r="ER11" s="61">
        <f>SUM(ER12:ER21)</f>
        <v>83909421.352213338</v>
      </c>
    </row>
    <row r="12" spans="1:148" s="3" customFormat="1" ht="30" x14ac:dyDescent="0.25">
      <c r="A12" s="54"/>
      <c r="B12" s="54">
        <v>1</v>
      </c>
      <c r="C12" s="218" t="s">
        <v>156</v>
      </c>
      <c r="D12" s="63" t="s">
        <v>157</v>
      </c>
      <c r="E12" s="64">
        <v>13916</v>
      </c>
      <c r="F12" s="65">
        <v>0.83</v>
      </c>
      <c r="G12" s="66"/>
      <c r="H12" s="119">
        <v>1</v>
      </c>
      <c r="I12" s="119"/>
      <c r="J12" s="67"/>
      <c r="K12" s="68">
        <v>1.4</v>
      </c>
      <c r="L12" s="68">
        <v>1.68</v>
      </c>
      <c r="M12" s="68">
        <v>2.23</v>
      </c>
      <c r="N12" s="68">
        <v>2.57</v>
      </c>
      <c r="O12" s="69"/>
      <c r="P12" s="70">
        <f>O12*E12*F12*H12*K12*$P$9</f>
        <v>0</v>
      </c>
      <c r="Q12" s="71"/>
      <c r="R12" s="70">
        <f>Q12*E12*F12*H12*K12*$R$9</f>
        <v>0</v>
      </c>
      <c r="S12" s="71"/>
      <c r="T12" s="71">
        <f>S12*E12*F12*H12*K12*$T$9</f>
        <v>0</v>
      </c>
      <c r="U12" s="69">
        <v>300</v>
      </c>
      <c r="V12" s="70">
        <f t="shared" ref="V12:V17" si="3">SUM(U12*$E12*$F12*$H12*$K12*$V$9)</f>
        <v>4851117.5999999996</v>
      </c>
      <c r="W12" s="69"/>
      <c r="X12" s="71">
        <f>SUM(W12*E12*F12*H12*K12*$X$9)</f>
        <v>0</v>
      </c>
      <c r="Y12" s="69"/>
      <c r="Z12" s="70">
        <f>SUM(Y12*E12*F12*H12*K12*$Z$9)</f>
        <v>0</v>
      </c>
      <c r="AA12" s="71"/>
      <c r="AB12" s="70">
        <f>SUM(AA12*E12*F12*H12*K12*$AB$9)</f>
        <v>0</v>
      </c>
      <c r="AC12" s="70"/>
      <c r="AD12" s="70"/>
      <c r="AE12" s="71"/>
      <c r="AF12" s="70">
        <f>SUM(AE12*E12*F12*H12*K12*$AF$9)</f>
        <v>0</v>
      </c>
      <c r="AG12" s="71"/>
      <c r="AH12" s="70">
        <f>SUM(AG12*E12*F12*H12*L12*$AH$9)</f>
        <v>0</v>
      </c>
      <c r="AI12" s="71"/>
      <c r="AJ12" s="70">
        <f>SUM(AI12*E12*F12*H12*L12*$AJ$9)</f>
        <v>0</v>
      </c>
      <c r="AK12" s="69"/>
      <c r="AL12" s="70">
        <f>SUM(AK12*E12*F12*H12*K12*$AL$9)</f>
        <v>0</v>
      </c>
      <c r="AM12" s="71"/>
      <c r="AN12" s="71">
        <f>SUM(AM12*E12*F12*H12*K12*$AN$9)</f>
        <v>0</v>
      </c>
      <c r="AO12" s="69"/>
      <c r="AP12" s="70">
        <f>SUM(AO12*E12*F12*H12*K12*$AP$9)</f>
        <v>0</v>
      </c>
      <c r="AQ12" s="69"/>
      <c r="AR12" s="70">
        <f>SUM(AQ12*E12*F12*H12*K12*$AR$9)</f>
        <v>0</v>
      </c>
      <c r="AS12" s="71">
        <v>1000</v>
      </c>
      <c r="AT12" s="70">
        <f t="shared" ref="AT12:AT17" si="4">SUM(E12*F12*H12*K12*AS12*$AT$9)</f>
        <v>16170391.999999998</v>
      </c>
      <c r="AU12" s="69">
        <v>360</v>
      </c>
      <c r="AV12" s="70">
        <f t="shared" ref="AV12:AV21" si="5">SUM(AU12*E12*F12*H12*K12*$AV$9)</f>
        <v>5821341.1199999992</v>
      </c>
      <c r="AW12" s="72">
        <v>310</v>
      </c>
      <c r="AX12" s="70">
        <f>SUM(AW12*E12*F12*H12*K12*$AX$9)</f>
        <v>5012821.5199999996</v>
      </c>
      <c r="AY12" s="69">
        <v>20</v>
      </c>
      <c r="AZ12" s="71">
        <f t="shared" ref="AZ12:AZ21" si="6">SUM(AY12*E12*F12*H12*K12*$AZ$9)</f>
        <v>323407.83999999997</v>
      </c>
      <c r="BA12" s="69"/>
      <c r="BB12" s="70">
        <f>SUM(BA12*E12*F12*H12*K12*$BB$9)</f>
        <v>0</v>
      </c>
      <c r="BC12" s="69"/>
      <c r="BD12" s="70">
        <f>SUM(BC12*E12*F12*H12*K12*$BD$9)</f>
        <v>0</v>
      </c>
      <c r="BE12" s="69">
        <v>24</v>
      </c>
      <c r="BF12" s="70">
        <f>SUM(BE12*E12*F12*H12*K12*$BF$9)</f>
        <v>388089.40799999994</v>
      </c>
      <c r="BG12" s="69">
        <v>11</v>
      </c>
      <c r="BH12" s="70">
        <f>SUM(BG12*E12*F12*H12*K12*$BH$9)</f>
        <v>177874.31199999998</v>
      </c>
      <c r="BI12" s="69">
        <v>618</v>
      </c>
      <c r="BJ12" s="70">
        <f t="shared" ref="BJ12:BJ17" si="7">BI12*E12*F12*H12*K12*$BJ$9</f>
        <v>9993302.2559999991</v>
      </c>
      <c r="BK12" s="69"/>
      <c r="BL12" s="70">
        <f>BK12*E12*F12*H12*K12*$BL$9</f>
        <v>0</v>
      </c>
      <c r="BM12" s="69"/>
      <c r="BN12" s="70">
        <f>BM12*E12*F12*H12*K12*$BN$9</f>
        <v>0</v>
      </c>
      <c r="BO12" s="69"/>
      <c r="BP12" s="70">
        <f>SUM(BO12*E12*F12*H12*K12*$BP$9)</f>
        <v>0</v>
      </c>
      <c r="BQ12" s="69"/>
      <c r="BR12" s="70">
        <f>SUM(BQ12*E12*F12*H12*K12*$BR$9)</f>
        <v>0</v>
      </c>
      <c r="BS12" s="69"/>
      <c r="BT12" s="70">
        <f>SUM(BS12*E12*F12*H12*K12*$BT$9)</f>
        <v>0</v>
      </c>
      <c r="BU12" s="69"/>
      <c r="BV12" s="70">
        <f>SUM(BU12*E12*F12*H12*K12*$BV$9)</f>
        <v>0</v>
      </c>
      <c r="BW12" s="69"/>
      <c r="BX12" s="70">
        <f>SUM(BW12*E12*F12*H12*K12*$BX$9)</f>
        <v>0</v>
      </c>
      <c r="BY12" s="73"/>
      <c r="BZ12" s="74">
        <f>BY12*E12*F12*H12*K12*$BZ$9</f>
        <v>0</v>
      </c>
      <c r="CA12" s="69"/>
      <c r="CB12" s="70">
        <f>SUM(CA12*E12*F12*H12*K12*$CB$9)</f>
        <v>0</v>
      </c>
      <c r="CC12" s="71"/>
      <c r="CD12" s="70">
        <f>SUM(CC12*E12*F12*H12*K12*$CD$9)</f>
        <v>0</v>
      </c>
      <c r="CE12" s="69"/>
      <c r="CF12" s="70">
        <f>SUM(CE12*E12*F12*H12*K12*$CF$9)</f>
        <v>0</v>
      </c>
      <c r="CG12" s="69"/>
      <c r="CH12" s="70">
        <f>SUM(CG12*E12*F12*H12*K12*$CH$9)</f>
        <v>0</v>
      </c>
      <c r="CI12" s="69"/>
      <c r="CJ12" s="70">
        <f>CI12*E12*F12*H12*K12*$CJ$9</f>
        <v>0</v>
      </c>
      <c r="CK12" s="69">
        <v>0</v>
      </c>
      <c r="CL12" s="70">
        <f>SUM(CK12*E12*F12*H12*K12*$CL$9)</f>
        <v>0</v>
      </c>
      <c r="CM12" s="71"/>
      <c r="CN12" s="70">
        <f>SUM(CM12*E12*F12*H12*L12*$CN$9)</f>
        <v>0</v>
      </c>
      <c r="CO12" s="69"/>
      <c r="CP12" s="70">
        <f>SUM(CO12*E12*F12*H12*L12*$CP$9)</f>
        <v>0</v>
      </c>
      <c r="CQ12" s="69"/>
      <c r="CR12" s="70">
        <f>SUM(CQ12*E12*F12*H12*L12*$CR$9)</f>
        <v>0</v>
      </c>
      <c r="CS12" s="71"/>
      <c r="CT12" s="70">
        <f>SUM(CS12*E12*F12*H12*L12*$CT$9)</f>
        <v>0</v>
      </c>
      <c r="CU12" s="71"/>
      <c r="CV12" s="70">
        <f>SUM(CU12*E12*F12*H12*L12*$CV$9)</f>
        <v>0</v>
      </c>
      <c r="CW12" s="71">
        <v>359</v>
      </c>
      <c r="CX12" s="70">
        <f t="shared" ref="CX12:CX17" si="8">SUM(CW12*E12*F12*H12*L12*$CX$9)</f>
        <v>6966204.8735999996</v>
      </c>
      <c r="CY12" s="69"/>
      <c r="CZ12" s="70">
        <f>SUM(CY12*E12*F12*H12*L12*$CZ$9)</f>
        <v>0</v>
      </c>
      <c r="DA12" s="69"/>
      <c r="DB12" s="70">
        <f>SUM(DA12*E12*F12*H12*L12*$DB$9)</f>
        <v>0</v>
      </c>
      <c r="DC12" s="69"/>
      <c r="DD12" s="70">
        <f>SUM(DC12*E12*F12*H12*L12*$DD$9)</f>
        <v>0</v>
      </c>
      <c r="DE12" s="71"/>
      <c r="DF12" s="70">
        <f>SUM(DE12*E12*F12*H12*L12*$DF$9)</f>
        <v>0</v>
      </c>
      <c r="DG12" s="69"/>
      <c r="DH12" s="70">
        <f>SUM(DG12*E12*F12*H12*L12*$DH$9)</f>
        <v>0</v>
      </c>
      <c r="DI12" s="69"/>
      <c r="DJ12" s="70">
        <f>SUM(DI12*E12*F12*H12*L12*$DJ$9)</f>
        <v>0</v>
      </c>
      <c r="DK12" s="69"/>
      <c r="DL12" s="70">
        <f>SUM(DK12*E12*F12*H12*L12*$DL$9)</f>
        <v>0</v>
      </c>
      <c r="DM12" s="69"/>
      <c r="DN12" s="70">
        <f>SUM(DM12*E12*F12*H12*L12*$DN$9)</f>
        <v>0</v>
      </c>
      <c r="DO12" s="69"/>
      <c r="DP12" s="70">
        <f>SUM(DO12*E12*F12*H12*L12*$DP$9)</f>
        <v>0</v>
      </c>
      <c r="DQ12" s="69"/>
      <c r="DR12" s="70">
        <f>DQ12*E12*F12*H12*L12*$DR$9</f>
        <v>0</v>
      </c>
      <c r="DS12" s="69"/>
      <c r="DT12" s="70">
        <f>SUM(DS12*E12*F12*H12*L12*$DT$9)</f>
        <v>0</v>
      </c>
      <c r="DU12" s="69"/>
      <c r="DV12" s="70">
        <f>SUM(DU12*E12*F12*H12*L12*$DV$9)</f>
        <v>0</v>
      </c>
      <c r="DW12" s="69"/>
      <c r="DX12" s="70">
        <f>SUM(DW12*E12*F12*H12*M12*$DX$9)</f>
        <v>0</v>
      </c>
      <c r="DY12" s="69"/>
      <c r="DZ12" s="70">
        <f>SUM(DY12*E12*F12*H12*N12*$DZ$9)</f>
        <v>0</v>
      </c>
      <c r="EA12" s="69"/>
      <c r="EB12" s="70">
        <f>SUM(EA12*E12*F12*H12*K12*$EB$9)</f>
        <v>0</v>
      </c>
      <c r="EC12" s="69"/>
      <c r="ED12" s="70">
        <f>SUM(EC12*E12*F12*H12*K12*$ED$9)</f>
        <v>0</v>
      </c>
      <c r="EE12" s="69"/>
      <c r="EF12" s="70">
        <f>SUM(EE12*E12*F12*H12*K12*$EF$9)</f>
        <v>0</v>
      </c>
      <c r="EG12" s="69"/>
      <c r="EH12" s="70">
        <f>SUM(EG12*E12*F12*H12*K12*$EH$9)</f>
        <v>0</v>
      </c>
      <c r="EI12" s="69"/>
      <c r="EJ12" s="70">
        <f>EI12*E12*F12*H12*K12*$EJ$9</f>
        <v>0</v>
      </c>
      <c r="EK12" s="69"/>
      <c r="EL12" s="70">
        <f t="shared" ref="EL12:EL21" si="9">EK12*E12*F12*H12*K12*$EL$9</f>
        <v>0</v>
      </c>
      <c r="EM12" s="69"/>
      <c r="EN12" s="70"/>
      <c r="EO12" s="75"/>
      <c r="EP12" s="75"/>
      <c r="EQ12" s="76">
        <f t="shared" ref="EQ12:ER21" si="10">SUM(O12,Y12,Q12,S12,AA12,U12,W12,AE12,AG12,AI12,AK12,AM12,AS12,AU12,AW12,AQ12,CM12,CS12,CW12,CA12,CC12,DC12,DE12,DG12,DI12,DK12,DM12,DO12,AY12,AO12,BA12,BC12,BE12,BG12,BI12,BK12,BM12,BO12,BQ12,BS12,BU12,EE12,EG12,EA12,EC12,BW12,BY12,CU12,CO12,CQ12,CY12,DA12,CE12,CG12,CI12,CK12,DQ12,DS12,DU12,DW12,DY12,EI12,EK12,EM12,EO12)</f>
        <v>3002</v>
      </c>
      <c r="ER12" s="76">
        <f t="shared" si="10"/>
        <v>49704550.9296</v>
      </c>
    </row>
    <row r="13" spans="1:148" s="3" customFormat="1" ht="25.5" customHeight="1" x14ac:dyDescent="0.25">
      <c r="A13" s="54"/>
      <c r="B13" s="54">
        <v>2</v>
      </c>
      <c r="C13" s="218" t="s">
        <v>158</v>
      </c>
      <c r="D13" s="63" t="s">
        <v>159</v>
      </c>
      <c r="E13" s="64">
        <v>13916</v>
      </c>
      <c r="F13" s="65">
        <v>0.66</v>
      </c>
      <c r="G13" s="66"/>
      <c r="H13" s="119">
        <v>1</v>
      </c>
      <c r="I13" s="119"/>
      <c r="J13" s="67"/>
      <c r="K13" s="68">
        <v>1.4</v>
      </c>
      <c r="L13" s="68">
        <v>1.68</v>
      </c>
      <c r="M13" s="68">
        <v>2.23</v>
      </c>
      <c r="N13" s="68">
        <v>2.57</v>
      </c>
      <c r="O13" s="69"/>
      <c r="P13" s="70">
        <f>O13*E13*F13*H13*K13*$P$9</f>
        <v>0</v>
      </c>
      <c r="Q13" s="71"/>
      <c r="R13" s="70">
        <f>Q13*E13*F13*H13*K13*$R$9</f>
        <v>0</v>
      </c>
      <c r="S13" s="71"/>
      <c r="T13" s="71">
        <f>S13*E13*F13*H13*K13*$T$9</f>
        <v>0</v>
      </c>
      <c r="U13" s="69">
        <v>340</v>
      </c>
      <c r="V13" s="70">
        <f t="shared" si="3"/>
        <v>4371850.5600000005</v>
      </c>
      <c r="W13" s="69"/>
      <c r="X13" s="71">
        <f>SUM(W13*E13*F13*H13*K13*$X$9)</f>
        <v>0</v>
      </c>
      <c r="Y13" s="69"/>
      <c r="Z13" s="70">
        <f>SUM(Y13*E13*F13*H13*K13*$Z$9)</f>
        <v>0</v>
      </c>
      <c r="AA13" s="71">
        <v>3</v>
      </c>
      <c r="AB13" s="70">
        <f>SUM(AA13*E13*F13*H13*K13*$AB$9)</f>
        <v>38575.151999999995</v>
      </c>
      <c r="AC13" s="70"/>
      <c r="AD13" s="70"/>
      <c r="AE13" s="71"/>
      <c r="AF13" s="70">
        <f>SUM(AE13*E13*F13*H13*K13*$AF$9)</f>
        <v>0</v>
      </c>
      <c r="AG13" s="71"/>
      <c r="AH13" s="70">
        <f>SUM(AG13*E13*F13*H13*L13*$AH$9)</f>
        <v>0</v>
      </c>
      <c r="AI13" s="71"/>
      <c r="AJ13" s="70">
        <f>SUM(AI13*E13*F13*H13*L13*$AJ$9)</f>
        <v>0</v>
      </c>
      <c r="AK13" s="69"/>
      <c r="AL13" s="70">
        <f>SUM(AK13*E13*F13*H13*K13*$AL$9)</f>
        <v>0</v>
      </c>
      <c r="AM13" s="71"/>
      <c r="AN13" s="71">
        <f>SUM(AM13*E13*F13*H13*K13*$AN$9)</f>
        <v>0</v>
      </c>
      <c r="AO13" s="69"/>
      <c r="AP13" s="70">
        <f>SUM(AO13*E13*F13*H13*K13*$AP$9)</f>
        <v>0</v>
      </c>
      <c r="AQ13" s="69"/>
      <c r="AR13" s="70">
        <f>SUM(AQ13*E13*F13*H13*K13*$AR$9)</f>
        <v>0</v>
      </c>
      <c r="AS13" s="71">
        <v>250</v>
      </c>
      <c r="AT13" s="70">
        <f t="shared" si="4"/>
        <v>3214596.0000000005</v>
      </c>
      <c r="AU13" s="69">
        <f>38+16</f>
        <v>54</v>
      </c>
      <c r="AV13" s="70">
        <f t="shared" si="5"/>
        <v>694352.73600000003</v>
      </c>
      <c r="AW13" s="72">
        <v>23</v>
      </c>
      <c r="AX13" s="70">
        <f>SUM(AW13*E13*F13*H13*K13*$AX$9)</f>
        <v>295742.83199999999</v>
      </c>
      <c r="AY13" s="69"/>
      <c r="AZ13" s="71">
        <f t="shared" si="6"/>
        <v>0</v>
      </c>
      <c r="BA13" s="69"/>
      <c r="BB13" s="70">
        <f>SUM(BA13*E13*F13*H13*K13*$BB$9)</f>
        <v>0</v>
      </c>
      <c r="BC13" s="69"/>
      <c r="BD13" s="70">
        <f>SUM(BC13*E13*F13*H13*K13*$BD$9)</f>
        <v>0</v>
      </c>
      <c r="BE13" s="69"/>
      <c r="BF13" s="70">
        <f>SUM(BE13*E13*F13*H13*K13*$BF$9)</f>
        <v>0</v>
      </c>
      <c r="BG13" s="69"/>
      <c r="BH13" s="70">
        <f>SUM(BG13*E13*F13*H13*K13*$BH$9)</f>
        <v>0</v>
      </c>
      <c r="BI13" s="69"/>
      <c r="BJ13" s="70">
        <f t="shared" si="7"/>
        <v>0</v>
      </c>
      <c r="BK13" s="69"/>
      <c r="BL13" s="70">
        <f>BK13*E13*F13*H13*K13*$BL$9</f>
        <v>0</v>
      </c>
      <c r="BM13" s="69"/>
      <c r="BN13" s="70">
        <f>BM13*E13*F13*H13*K13*$BN$9</f>
        <v>0</v>
      </c>
      <c r="BO13" s="69"/>
      <c r="BP13" s="70">
        <f>SUM(BO13*E13*F13*H13*K13*$BP$9)</f>
        <v>0</v>
      </c>
      <c r="BQ13" s="69"/>
      <c r="BR13" s="70">
        <f>SUM(BQ13*E13*F13*H13*K13*$BR$9)</f>
        <v>0</v>
      </c>
      <c r="BS13" s="69"/>
      <c r="BT13" s="70">
        <f>SUM(BS13*E13*F13*H13*K13*$BT$9)</f>
        <v>0</v>
      </c>
      <c r="BU13" s="69"/>
      <c r="BV13" s="70">
        <f>SUM(BU13*E13*F13*H13*K13*$BV$9)</f>
        <v>0</v>
      </c>
      <c r="BW13" s="69"/>
      <c r="BX13" s="70">
        <f>SUM(BW13*E13*F13*H13*K13*$BX$9)</f>
        <v>0</v>
      </c>
      <c r="BY13" s="73"/>
      <c r="BZ13" s="74">
        <f>BY13*E13*F13*H13*K13*$BZ$9</f>
        <v>0</v>
      </c>
      <c r="CA13" s="69"/>
      <c r="CB13" s="70">
        <f>SUM(CA13*E13*F13*H13*K13*$CB$9)</f>
        <v>0</v>
      </c>
      <c r="CC13" s="71"/>
      <c r="CD13" s="70">
        <f>SUM(CC13*E13*F13*H13*K13*$CD$9)</f>
        <v>0</v>
      </c>
      <c r="CE13" s="69"/>
      <c r="CF13" s="70">
        <f>SUM(CE13*E13*F13*H13*K13*$CF$9)</f>
        <v>0</v>
      </c>
      <c r="CG13" s="69"/>
      <c r="CH13" s="70">
        <f>SUM(CG13*E13*F13*H13*K13*$CH$9)</f>
        <v>0</v>
      </c>
      <c r="CI13" s="69"/>
      <c r="CJ13" s="70">
        <f>CI13*E13*F13*H13*K13*$CJ$9</f>
        <v>0</v>
      </c>
      <c r="CK13" s="69">
        <v>2</v>
      </c>
      <c r="CL13" s="70">
        <f>SUM(CK13*E13*F13*H13*K13*$CL$9)</f>
        <v>25716.768000000004</v>
      </c>
      <c r="CM13" s="71"/>
      <c r="CN13" s="70">
        <f>SUM(CM13*E13*F13*H13*L13*$CN$9)</f>
        <v>0</v>
      </c>
      <c r="CO13" s="69"/>
      <c r="CP13" s="70">
        <f>SUM(CO13*E13*F13*H13*L13*$CP$9)</f>
        <v>0</v>
      </c>
      <c r="CQ13" s="69"/>
      <c r="CR13" s="70">
        <f>SUM(CQ13*E13*F13*H13*L13*$CR$9)</f>
        <v>0</v>
      </c>
      <c r="CS13" s="71"/>
      <c r="CT13" s="70">
        <f>SUM(CS13*E13*F13*H13*L13*$CT$9)</f>
        <v>0</v>
      </c>
      <c r="CU13" s="71"/>
      <c r="CV13" s="70">
        <f>SUM(CU13*E13*F13*H13*L13*$CV$9)</f>
        <v>0</v>
      </c>
      <c r="CW13" s="71"/>
      <c r="CX13" s="70">
        <f t="shared" si="8"/>
        <v>0</v>
      </c>
      <c r="CY13" s="69"/>
      <c r="CZ13" s="70">
        <f>SUM(CY13*E13*F13*H13*L13*$CZ$9)</f>
        <v>0</v>
      </c>
      <c r="DA13" s="69"/>
      <c r="DB13" s="70">
        <f>SUM(DA13*E13*F13*H13*L13*$DB$9)</f>
        <v>0</v>
      </c>
      <c r="DC13" s="69"/>
      <c r="DD13" s="70">
        <f>SUM(DC13*E13*F13*H13*L13*$DD$9)</f>
        <v>0</v>
      </c>
      <c r="DE13" s="71"/>
      <c r="DF13" s="70">
        <f>SUM(DE13*E13*F13*H13*L13*$DF$9)</f>
        <v>0</v>
      </c>
      <c r="DG13" s="69"/>
      <c r="DH13" s="70">
        <f>SUM(DG13*E13*F13*H13*L13*$DH$9)</f>
        <v>0</v>
      </c>
      <c r="DI13" s="69"/>
      <c r="DJ13" s="70">
        <f>SUM(DI13*E13*F13*H13*L13*$DJ$9)</f>
        <v>0</v>
      </c>
      <c r="DK13" s="69"/>
      <c r="DL13" s="70">
        <f>SUM(DK13*E13*F13*H13*L13*$DL$9)</f>
        <v>0</v>
      </c>
      <c r="DM13" s="69"/>
      <c r="DN13" s="70">
        <f>SUM(DM13*E13*F13*H13*L13*$DN$9)</f>
        <v>0</v>
      </c>
      <c r="DO13" s="69"/>
      <c r="DP13" s="70">
        <f>SUM(DO13*E13*F13*H13*L13*$DP$9)</f>
        <v>0</v>
      </c>
      <c r="DQ13" s="69"/>
      <c r="DR13" s="70">
        <f>DQ13*E13*F13*H13*L13*$DR$9</f>
        <v>0</v>
      </c>
      <c r="DS13" s="69"/>
      <c r="DT13" s="70">
        <f>SUM(DS13*E13*F13*H13*L13*$DT$9)</f>
        <v>0</v>
      </c>
      <c r="DU13" s="69"/>
      <c r="DV13" s="70">
        <f>SUM(DU13*E13*F13*H13*L13*$DV$9)</f>
        <v>0</v>
      </c>
      <c r="DW13" s="69"/>
      <c r="DX13" s="70">
        <f>SUM(DW13*E13*F13*H13*M13*$DX$9)</f>
        <v>0</v>
      </c>
      <c r="DY13" s="69"/>
      <c r="DZ13" s="70">
        <f>SUM(DY13*E13*F13*H13*N13*$DZ$9)</f>
        <v>0</v>
      </c>
      <c r="EA13" s="69"/>
      <c r="EB13" s="70">
        <f>SUM(EA13*E13*F13*H13*K13*$EB$9)</f>
        <v>0</v>
      </c>
      <c r="EC13" s="69"/>
      <c r="ED13" s="70">
        <f>SUM(EC13*E13*F13*H13*K13*$ED$9)</f>
        <v>0</v>
      </c>
      <c r="EE13" s="69"/>
      <c r="EF13" s="70">
        <f>SUM(EE13*E13*F13*H13*K13*$EF$9)</f>
        <v>0</v>
      </c>
      <c r="EG13" s="69"/>
      <c r="EH13" s="70">
        <f>SUM(EG13*E13*F13*H13*K13*$EH$9)</f>
        <v>0</v>
      </c>
      <c r="EI13" s="69"/>
      <c r="EJ13" s="70">
        <f>EI13*E13*F13*H13*K13*$EJ$9</f>
        <v>0</v>
      </c>
      <c r="EK13" s="69"/>
      <c r="EL13" s="70">
        <f t="shared" si="9"/>
        <v>0</v>
      </c>
      <c r="EM13" s="69"/>
      <c r="EN13" s="70"/>
      <c r="EO13" s="75"/>
      <c r="EP13" s="75"/>
      <c r="EQ13" s="76">
        <f t="shared" si="10"/>
        <v>672</v>
      </c>
      <c r="ER13" s="76">
        <f t="shared" si="10"/>
        <v>8640834.0480000004</v>
      </c>
    </row>
    <row r="14" spans="1:148" s="3" customFormat="1" ht="30" customHeight="1" x14ac:dyDescent="0.25">
      <c r="A14" s="54"/>
      <c r="B14" s="54">
        <v>3</v>
      </c>
      <c r="C14" s="218" t="s">
        <v>160</v>
      </c>
      <c r="D14" s="63" t="s">
        <v>161</v>
      </c>
      <c r="E14" s="64">
        <v>13916</v>
      </c>
      <c r="F14" s="68">
        <v>0.71</v>
      </c>
      <c r="G14" s="66"/>
      <c r="H14" s="119">
        <v>1</v>
      </c>
      <c r="I14" s="119"/>
      <c r="J14" s="67"/>
      <c r="K14" s="68">
        <v>1.4</v>
      </c>
      <c r="L14" s="68">
        <v>1.68</v>
      </c>
      <c r="M14" s="68">
        <v>2.23</v>
      </c>
      <c r="N14" s="68">
        <v>2.57</v>
      </c>
      <c r="O14" s="69"/>
      <c r="P14" s="70">
        <f>O14*E14*F14*H14*K14*$P$9</f>
        <v>0</v>
      </c>
      <c r="Q14" s="71"/>
      <c r="R14" s="70">
        <f>Q14*E14*F14*H14*K14*$R$9</f>
        <v>0</v>
      </c>
      <c r="S14" s="71"/>
      <c r="T14" s="71">
        <f>S14*E14*F14*H14*K14*$T$9</f>
        <v>0</v>
      </c>
      <c r="U14" s="69">
        <v>200</v>
      </c>
      <c r="V14" s="70">
        <f t="shared" si="3"/>
        <v>2766500.8</v>
      </c>
      <c r="W14" s="69"/>
      <c r="X14" s="71">
        <f>SUM(W14*E14*F14*H14*K14*$X$9)</f>
        <v>0</v>
      </c>
      <c r="Y14" s="69"/>
      <c r="Z14" s="70">
        <f>SUM(Y14*E14*F14*H14*K14*$Z$9)</f>
        <v>0</v>
      </c>
      <c r="AA14" s="71">
        <v>30</v>
      </c>
      <c r="AB14" s="70">
        <f>SUM(AA14*E14*F14*H14*K14*$AB$9)</f>
        <v>414975.11999999994</v>
      </c>
      <c r="AC14" s="70"/>
      <c r="AD14" s="70"/>
      <c r="AE14" s="71"/>
      <c r="AF14" s="70">
        <f>SUM(AE14*E14*F14*H14*K14*$AF$9)</f>
        <v>0</v>
      </c>
      <c r="AG14" s="71"/>
      <c r="AH14" s="70">
        <f>SUM(AG14*E14*F14*H14*L14*$AH$9)</f>
        <v>0</v>
      </c>
      <c r="AI14" s="71"/>
      <c r="AJ14" s="70">
        <f>SUM(AI14*E14*F14*H14*L14*$AJ$9)</f>
        <v>0</v>
      </c>
      <c r="AK14" s="69">
        <v>30</v>
      </c>
      <c r="AL14" s="70">
        <f>SUM(AK14*E14*F14*H14*K14*$AL$9)</f>
        <v>414975.11999999994</v>
      </c>
      <c r="AM14" s="71"/>
      <c r="AN14" s="71">
        <f>SUM(AM14*E14*F14*H14*K14*$AN$9)</f>
        <v>0</v>
      </c>
      <c r="AO14" s="69"/>
      <c r="AP14" s="70">
        <f>SUM(AO14*E14*F14*H14*K14*$AP$9)</f>
        <v>0</v>
      </c>
      <c r="AQ14" s="69"/>
      <c r="AR14" s="70">
        <f>SUM(AQ14*E14*F14*H14*K14*$AR$9)</f>
        <v>0</v>
      </c>
      <c r="AS14" s="71">
        <v>70</v>
      </c>
      <c r="AT14" s="70">
        <f t="shared" si="4"/>
        <v>968275.2799999998</v>
      </c>
      <c r="AU14" s="69">
        <v>84</v>
      </c>
      <c r="AV14" s="70">
        <f t="shared" si="5"/>
        <v>1161930.3359999999</v>
      </c>
      <c r="AW14" s="72">
        <v>95</v>
      </c>
      <c r="AX14" s="70">
        <f>SUM(AW14*E14*F14*H14*K14*$AX$9)</f>
        <v>1314087.8799999999</v>
      </c>
      <c r="AY14" s="69">
        <v>160</v>
      </c>
      <c r="AZ14" s="71">
        <f t="shared" si="6"/>
        <v>2213200.6399999997</v>
      </c>
      <c r="BA14" s="69"/>
      <c r="BB14" s="70">
        <f>SUM(BA14*E14*F14*H14*K14*$BB$9)</f>
        <v>0</v>
      </c>
      <c r="BC14" s="69"/>
      <c r="BD14" s="70">
        <f>SUM(BC14*E14*F14*H14*K14*$BD$9)</f>
        <v>0</v>
      </c>
      <c r="BE14" s="69"/>
      <c r="BF14" s="70">
        <f>SUM(BE14*E14*F14*H14*K14*$BF$9)</f>
        <v>0</v>
      </c>
      <c r="BG14" s="69"/>
      <c r="BH14" s="70">
        <f>SUM(BG14*E14*F14*H14*K14*$BH$9)</f>
        <v>0</v>
      </c>
      <c r="BI14" s="69"/>
      <c r="BJ14" s="70">
        <f t="shared" si="7"/>
        <v>0</v>
      </c>
      <c r="BK14" s="69"/>
      <c r="BL14" s="70">
        <f>BK14*E14*F14*H14*K14*$BL$9</f>
        <v>0</v>
      </c>
      <c r="BM14" s="69"/>
      <c r="BN14" s="70">
        <f>BM14*E14*F14*H14*K14*$BN$9</f>
        <v>0</v>
      </c>
      <c r="BO14" s="69"/>
      <c r="BP14" s="70">
        <f>SUM(BO14*E14*F14*H14*K14*$BP$9)</f>
        <v>0</v>
      </c>
      <c r="BQ14" s="69"/>
      <c r="BR14" s="70">
        <f>SUM(BQ14*E14*F14*H14*K14*$BR$9)</f>
        <v>0</v>
      </c>
      <c r="BS14" s="69"/>
      <c r="BT14" s="70">
        <f>SUM(BS14*E14*F14*H14*K14*$BT$9)</f>
        <v>0</v>
      </c>
      <c r="BU14" s="69"/>
      <c r="BV14" s="70">
        <f>SUM(BU14*E14*F14*H14*K14*$BV$9)</f>
        <v>0</v>
      </c>
      <c r="BW14" s="69"/>
      <c r="BX14" s="70">
        <f>SUM(BW14*E14*F14*H14*K14*$BX$9)</f>
        <v>0</v>
      </c>
      <c r="BY14" s="73"/>
      <c r="BZ14" s="74">
        <f>BY14*E14*F14*H14*K14*$BZ$9</f>
        <v>0</v>
      </c>
      <c r="CA14" s="69"/>
      <c r="CB14" s="70">
        <f>SUM(CA14*E14*F14*H14*K14*$CB$9)</f>
        <v>0</v>
      </c>
      <c r="CC14" s="71"/>
      <c r="CD14" s="70">
        <f>SUM(CC14*E14*F14*H14*K14*$CD$9)</f>
        <v>0</v>
      </c>
      <c r="CE14" s="69"/>
      <c r="CF14" s="70">
        <f>SUM(CE14*E14*F14*H14*K14*$CF$9)</f>
        <v>0</v>
      </c>
      <c r="CG14" s="69"/>
      <c r="CH14" s="70">
        <f>SUM(CG14*E14*F14*H14*K14*$CH$9)</f>
        <v>0</v>
      </c>
      <c r="CI14" s="69"/>
      <c r="CJ14" s="70">
        <f>CI14*E14*F14*H14*K14*$CJ$9</f>
        <v>0</v>
      </c>
      <c r="CK14" s="69">
        <v>60</v>
      </c>
      <c r="CL14" s="70">
        <f>SUM(CK14*E14*F14*H14*K14*$CL$9)</f>
        <v>829950.23999999987</v>
      </c>
      <c r="CM14" s="71"/>
      <c r="CN14" s="70">
        <f>SUM(CM14*E14*F14*H14*L14*$CN$9)</f>
        <v>0</v>
      </c>
      <c r="CO14" s="69"/>
      <c r="CP14" s="70">
        <f>SUM(CO14*E14*F14*H14*L14*$CP$9)</f>
        <v>0</v>
      </c>
      <c r="CQ14" s="69"/>
      <c r="CR14" s="70">
        <f>SUM(CQ14*E14*F14*H14*L14*$CR$9)</f>
        <v>0</v>
      </c>
      <c r="CS14" s="71"/>
      <c r="CT14" s="70">
        <f>SUM(CS14*E14*F14*H14*L14*$CT$9)</f>
        <v>0</v>
      </c>
      <c r="CU14" s="71"/>
      <c r="CV14" s="70">
        <f>SUM(CU14*E14*F14*H14*L14*$CV$9)</f>
        <v>0</v>
      </c>
      <c r="CW14" s="71"/>
      <c r="CX14" s="70">
        <f t="shared" si="8"/>
        <v>0</v>
      </c>
      <c r="CY14" s="69"/>
      <c r="CZ14" s="70">
        <f>SUM(CY14*E14*F14*H14*L14*$CZ$9)</f>
        <v>0</v>
      </c>
      <c r="DA14" s="69"/>
      <c r="DB14" s="70">
        <f>SUM(DA14*E14*F14*H14*L14*$DB$9)</f>
        <v>0</v>
      </c>
      <c r="DC14" s="69"/>
      <c r="DD14" s="70">
        <f>SUM(DC14*E14*F14*H14*L14*$DD$9)</f>
        <v>0</v>
      </c>
      <c r="DE14" s="71"/>
      <c r="DF14" s="70">
        <f>SUM(DE14*E14*F14*H14*L14*$DF$9)</f>
        <v>0</v>
      </c>
      <c r="DG14" s="69"/>
      <c r="DH14" s="70">
        <f>SUM(DG14*E14*F14*H14*L14*$DH$9)</f>
        <v>0</v>
      </c>
      <c r="DI14" s="69"/>
      <c r="DJ14" s="70">
        <f>SUM(DI14*E14*F14*H14*L14*$DJ$9)</f>
        <v>0</v>
      </c>
      <c r="DK14" s="69"/>
      <c r="DL14" s="70">
        <f>SUM(DK14*E14*F14*H14*L14*$DL$9)</f>
        <v>0</v>
      </c>
      <c r="DM14" s="69"/>
      <c r="DN14" s="70">
        <f>SUM(DM14*E14*F14*H14*L14*$DN$9)</f>
        <v>0</v>
      </c>
      <c r="DO14" s="69"/>
      <c r="DP14" s="70">
        <f>SUM(DO14*E14*F14*H14*L14*$DP$9)</f>
        <v>0</v>
      </c>
      <c r="DQ14" s="69"/>
      <c r="DR14" s="70">
        <f>DQ14*E14*F14*H14*L14*$DR$9</f>
        <v>0</v>
      </c>
      <c r="DS14" s="69"/>
      <c r="DT14" s="70">
        <f>SUM(DS14*E14*F14*H14*L14*$DT$9)</f>
        <v>0</v>
      </c>
      <c r="DU14" s="69"/>
      <c r="DV14" s="70">
        <f>SUM(DU14*E14*F14*H14*L14*$DV$9)</f>
        <v>0</v>
      </c>
      <c r="DW14" s="69"/>
      <c r="DX14" s="70">
        <f>SUM(DW14*E14*F14*H14*M14*$DX$9)</f>
        <v>0</v>
      </c>
      <c r="DY14" s="69"/>
      <c r="DZ14" s="70">
        <f>SUM(DY14*E14*F14*H14*N14*$DZ$9)</f>
        <v>0</v>
      </c>
      <c r="EA14" s="69"/>
      <c r="EB14" s="70">
        <f>SUM(EA14*E14*F14*H14*K14*$EB$9)</f>
        <v>0</v>
      </c>
      <c r="EC14" s="69"/>
      <c r="ED14" s="70">
        <f>SUM(EC14*E14*F14*H14*K14*$ED$9)</f>
        <v>0</v>
      </c>
      <c r="EE14" s="69"/>
      <c r="EF14" s="70">
        <f>SUM(EE14*E14*F14*H14*K14*$EF$9)</f>
        <v>0</v>
      </c>
      <c r="EG14" s="69"/>
      <c r="EH14" s="70">
        <f>SUM(EG14*E14*F14*H14*K14*$EH$9)</f>
        <v>0</v>
      </c>
      <c r="EI14" s="69"/>
      <c r="EJ14" s="70">
        <f>EI14*E14*F14*H14*K14*$EJ$9</f>
        <v>0</v>
      </c>
      <c r="EK14" s="69"/>
      <c r="EL14" s="70">
        <f t="shared" si="9"/>
        <v>0</v>
      </c>
      <c r="EM14" s="69"/>
      <c r="EN14" s="70"/>
      <c r="EO14" s="75"/>
      <c r="EP14" s="75"/>
      <c r="EQ14" s="76">
        <f t="shared" si="10"/>
        <v>729</v>
      </c>
      <c r="ER14" s="76">
        <f t="shared" si="10"/>
        <v>10083895.415999999</v>
      </c>
    </row>
    <row r="15" spans="1:148" s="3" customFormat="1" ht="30" customHeight="1" x14ac:dyDescent="0.25">
      <c r="A15" s="54"/>
      <c r="B15" s="54">
        <v>4</v>
      </c>
      <c r="C15" s="218" t="s">
        <v>162</v>
      </c>
      <c r="D15" s="63" t="s">
        <v>163</v>
      </c>
      <c r="E15" s="64">
        <v>13916</v>
      </c>
      <c r="F15" s="68">
        <v>1.06</v>
      </c>
      <c r="G15" s="66"/>
      <c r="H15" s="119">
        <v>1</v>
      </c>
      <c r="I15" s="119"/>
      <c r="J15" s="67"/>
      <c r="K15" s="68">
        <v>1.4</v>
      </c>
      <c r="L15" s="68">
        <v>1.68</v>
      </c>
      <c r="M15" s="68">
        <v>2.23</v>
      </c>
      <c r="N15" s="68">
        <v>2.57</v>
      </c>
      <c r="O15" s="69"/>
      <c r="P15" s="70">
        <f>O15*E15*F15*H15*K15*$P$9</f>
        <v>0</v>
      </c>
      <c r="Q15" s="71"/>
      <c r="R15" s="70">
        <f>Q15*E15*F15*H15*K15*$R$9</f>
        <v>0</v>
      </c>
      <c r="S15" s="71"/>
      <c r="T15" s="71">
        <f>S15*E15*F15*H15*K15*$T$9</f>
        <v>0</v>
      </c>
      <c r="U15" s="69">
        <v>100</v>
      </c>
      <c r="V15" s="70">
        <f t="shared" si="3"/>
        <v>2065134.4</v>
      </c>
      <c r="W15" s="69"/>
      <c r="X15" s="71">
        <f>SUM(W15*E15*F15*H15*K15*$X$9)</f>
        <v>0</v>
      </c>
      <c r="Y15" s="69"/>
      <c r="Z15" s="70">
        <f>SUM(Y15*E15*F15*H15*K15*$Z$9)</f>
        <v>0</v>
      </c>
      <c r="AA15" s="71">
        <v>5</v>
      </c>
      <c r="AB15" s="70">
        <f>SUM(AA15*E15*F15*H15*K15*$AB$9)</f>
        <v>103256.72</v>
      </c>
      <c r="AC15" s="70"/>
      <c r="AD15" s="70"/>
      <c r="AE15" s="71"/>
      <c r="AF15" s="70">
        <f>SUM(AE15*E15*F15*H15*K15*$AF$9)</f>
        <v>0</v>
      </c>
      <c r="AG15" s="71"/>
      <c r="AH15" s="70">
        <f>SUM(AG15*E15*F15*H15*L15*$AH$9)</f>
        <v>0</v>
      </c>
      <c r="AI15" s="71"/>
      <c r="AJ15" s="70">
        <f>SUM(AI15*E15*F15*H15*L15*$AJ$9)</f>
        <v>0</v>
      </c>
      <c r="AK15" s="69">
        <v>175</v>
      </c>
      <c r="AL15" s="70">
        <f>SUM(AK15*E15*F15*H15*K15*$AL$9)</f>
        <v>3613985.1999999997</v>
      </c>
      <c r="AM15" s="71"/>
      <c r="AN15" s="71">
        <f>SUM(AM15*E15*F15*H15*K15*$AN$9)</f>
        <v>0</v>
      </c>
      <c r="AO15" s="69"/>
      <c r="AP15" s="70">
        <f>SUM(AO15*E15*F15*H15*K15*$AP$9)</f>
        <v>0</v>
      </c>
      <c r="AQ15" s="69"/>
      <c r="AR15" s="70">
        <f>SUM(AQ15*E15*F15*H15*K15*$AR$9)</f>
        <v>0</v>
      </c>
      <c r="AS15" s="71">
        <v>11</v>
      </c>
      <c r="AT15" s="70">
        <f t="shared" si="4"/>
        <v>227164.78400000001</v>
      </c>
      <c r="AU15" s="69"/>
      <c r="AV15" s="70">
        <f t="shared" si="5"/>
        <v>0</v>
      </c>
      <c r="AW15" s="72">
        <v>10</v>
      </c>
      <c r="AX15" s="70">
        <f>SUM(AW15*E15*F15*H15*K15*$AX$9)</f>
        <v>206513.44</v>
      </c>
      <c r="AY15" s="69"/>
      <c r="AZ15" s="71">
        <f t="shared" si="6"/>
        <v>0</v>
      </c>
      <c r="BA15" s="69"/>
      <c r="BB15" s="70">
        <f>SUM(BA15*E15*F15*H15*K15*$BB$9)</f>
        <v>0</v>
      </c>
      <c r="BC15" s="69"/>
      <c r="BD15" s="70">
        <f>SUM(BC15*E15*F15*H15*K15*$BD$9)</f>
        <v>0</v>
      </c>
      <c r="BE15" s="69"/>
      <c r="BF15" s="70">
        <f>SUM(BE15*E15*F15*H15*K15*$BF$9)</f>
        <v>0</v>
      </c>
      <c r="BG15" s="69"/>
      <c r="BH15" s="70">
        <f>SUM(BG15*E15*F15*H15*K15*$BH$9)</f>
        <v>0</v>
      </c>
      <c r="BI15" s="69"/>
      <c r="BJ15" s="70">
        <f t="shared" si="7"/>
        <v>0</v>
      </c>
      <c r="BK15" s="69"/>
      <c r="BL15" s="70">
        <f>BK15*E15*F15*H15*K15*$BL$9</f>
        <v>0</v>
      </c>
      <c r="BM15" s="69"/>
      <c r="BN15" s="70">
        <f>BM15*E15*F15*H15*K15*$BN$9</f>
        <v>0</v>
      </c>
      <c r="BO15" s="69"/>
      <c r="BP15" s="70">
        <f>SUM(BO15*E15*F15*H15*K15*$BP$9)</f>
        <v>0</v>
      </c>
      <c r="BQ15" s="69"/>
      <c r="BR15" s="70">
        <f>SUM(BQ15*E15*F15*H15*K15*$BR$9)</f>
        <v>0</v>
      </c>
      <c r="BS15" s="69"/>
      <c r="BT15" s="70">
        <f>SUM(BS15*E15*F15*H15*K15*$BT$9)</f>
        <v>0</v>
      </c>
      <c r="BU15" s="69"/>
      <c r="BV15" s="70">
        <f>SUM(BU15*E15*F15*H15*K15*$BV$9)</f>
        <v>0</v>
      </c>
      <c r="BW15" s="69"/>
      <c r="BX15" s="70">
        <f>SUM(BW15*E15*F15*H15*K15*$BX$9)</f>
        <v>0</v>
      </c>
      <c r="BY15" s="73"/>
      <c r="BZ15" s="74">
        <f>BY15*E15*F15*H15*K15*$BZ$9</f>
        <v>0</v>
      </c>
      <c r="CA15" s="69"/>
      <c r="CB15" s="70">
        <f>SUM(CA15*E15*F15*H15*K15*$CB$9)</f>
        <v>0</v>
      </c>
      <c r="CC15" s="71"/>
      <c r="CD15" s="70">
        <f>SUM(CC15*E15*F15*H15*K15*$CD$9)</f>
        <v>0</v>
      </c>
      <c r="CE15" s="69"/>
      <c r="CF15" s="70">
        <f>SUM(CE15*E15*F15*H15*K15*$CF$9)</f>
        <v>0</v>
      </c>
      <c r="CG15" s="69"/>
      <c r="CH15" s="70">
        <f>SUM(CG15*E15*F15*H15*K15*$CH$9)</f>
        <v>0</v>
      </c>
      <c r="CI15" s="69"/>
      <c r="CJ15" s="70">
        <f>CI15*E15*F15*H15*K15*$CJ$9</f>
        <v>0</v>
      </c>
      <c r="CK15" s="69">
        <v>2</v>
      </c>
      <c r="CL15" s="70">
        <f>SUM(CK15*E15*F15*H15*K15*$CL$9)</f>
        <v>41302.688000000002</v>
      </c>
      <c r="CM15" s="71"/>
      <c r="CN15" s="70">
        <f>SUM(CM15*E15*F15*H15*L15*$CN$9)</f>
        <v>0</v>
      </c>
      <c r="CO15" s="69"/>
      <c r="CP15" s="70">
        <f>SUM(CO15*E15*F15*H15*L15*$CP$9)</f>
        <v>0</v>
      </c>
      <c r="CQ15" s="69"/>
      <c r="CR15" s="70">
        <f>SUM(CQ15*E15*F15*H15*L15*$CR$9)</f>
        <v>0</v>
      </c>
      <c r="CS15" s="71"/>
      <c r="CT15" s="70">
        <f>SUM(CS15*E15*F15*H15*L15*$CT$9)</f>
        <v>0</v>
      </c>
      <c r="CU15" s="71"/>
      <c r="CV15" s="70">
        <f>SUM(CU15*E15*F15*H15*L15*$CV$9)</f>
        <v>0</v>
      </c>
      <c r="CW15" s="71"/>
      <c r="CX15" s="70">
        <f t="shared" si="8"/>
        <v>0</v>
      </c>
      <c r="CY15" s="69"/>
      <c r="CZ15" s="70">
        <f>SUM(CY15*E15*F15*H15*L15*$CZ$9)</f>
        <v>0</v>
      </c>
      <c r="DA15" s="69"/>
      <c r="DB15" s="70">
        <f>SUM(DA15*E15*F15*H15*L15*$DB$9)</f>
        <v>0</v>
      </c>
      <c r="DC15" s="69"/>
      <c r="DD15" s="70">
        <f>SUM(DC15*E15*F15*H15*L15*$DD$9)</f>
        <v>0</v>
      </c>
      <c r="DE15" s="71"/>
      <c r="DF15" s="70">
        <f>SUM(DE15*E15*F15*H15*L15*$DF$9)</f>
        <v>0</v>
      </c>
      <c r="DG15" s="69"/>
      <c r="DH15" s="70">
        <f>SUM(DG15*E15*F15*H15*L15*$DH$9)</f>
        <v>0</v>
      </c>
      <c r="DI15" s="69"/>
      <c r="DJ15" s="70">
        <f>SUM(DI15*E15*F15*H15*L15*$DJ$9)</f>
        <v>0</v>
      </c>
      <c r="DK15" s="69"/>
      <c r="DL15" s="70">
        <f>SUM(DK15*E15*F15*H15*L15*$DL$9)</f>
        <v>0</v>
      </c>
      <c r="DM15" s="69"/>
      <c r="DN15" s="70">
        <f>SUM(DM15*E15*F15*H15*L15*$DN$9)</f>
        <v>0</v>
      </c>
      <c r="DO15" s="69"/>
      <c r="DP15" s="70">
        <f>SUM(DO15*E15*F15*H15*L15*$DP$9)</f>
        <v>0</v>
      </c>
      <c r="DQ15" s="69"/>
      <c r="DR15" s="70">
        <f>DQ15*E15*F15*H15*L15*$DR$9</f>
        <v>0</v>
      </c>
      <c r="DS15" s="69"/>
      <c r="DT15" s="70">
        <f>SUM(DS15*E15*F15*H15*L15*$DT$9)</f>
        <v>0</v>
      </c>
      <c r="DU15" s="69"/>
      <c r="DV15" s="70">
        <f>SUM(DU15*E15*F15*H15*L15*$DV$9)</f>
        <v>0</v>
      </c>
      <c r="DW15" s="69"/>
      <c r="DX15" s="70">
        <f>SUM(DW15*E15*F15*H15*M15*$DX$9)</f>
        <v>0</v>
      </c>
      <c r="DY15" s="69"/>
      <c r="DZ15" s="70">
        <f>SUM(DY15*E15*F15*H15*N15*$DZ$9)</f>
        <v>0</v>
      </c>
      <c r="EA15" s="69"/>
      <c r="EB15" s="70">
        <f>SUM(EA15*E15*F15*H15*K15*$EB$9)</f>
        <v>0</v>
      </c>
      <c r="EC15" s="69"/>
      <c r="ED15" s="70">
        <f>SUM(EC15*E15*F15*H15*K15*$ED$9)</f>
        <v>0</v>
      </c>
      <c r="EE15" s="69"/>
      <c r="EF15" s="70">
        <f>SUM(EE15*E15*F15*H15*K15*$EF$9)</f>
        <v>0</v>
      </c>
      <c r="EG15" s="69"/>
      <c r="EH15" s="70">
        <f>SUM(EG15*E15*F15*H15*K15*$EH$9)</f>
        <v>0</v>
      </c>
      <c r="EI15" s="69"/>
      <c r="EJ15" s="70">
        <f>EI15*E15*F15*H15*K15*$EJ$9</f>
        <v>0</v>
      </c>
      <c r="EK15" s="69"/>
      <c r="EL15" s="70">
        <f t="shared" si="9"/>
        <v>0</v>
      </c>
      <c r="EM15" s="69"/>
      <c r="EN15" s="70"/>
      <c r="EO15" s="75"/>
      <c r="EP15" s="75"/>
      <c r="EQ15" s="76">
        <f t="shared" si="10"/>
        <v>303</v>
      </c>
      <c r="ER15" s="76">
        <f t="shared" si="10"/>
        <v>6257357.2320000008</v>
      </c>
    </row>
    <row r="16" spans="1:148" s="3" customFormat="1" ht="30" customHeight="1" x14ac:dyDescent="0.25">
      <c r="A16" s="223"/>
      <c r="B16" s="223">
        <v>5</v>
      </c>
      <c r="C16" s="218" t="s">
        <v>164</v>
      </c>
      <c r="D16" s="63" t="s">
        <v>165</v>
      </c>
      <c r="E16" s="64">
        <v>13916</v>
      </c>
      <c r="F16" s="68">
        <v>0.33</v>
      </c>
      <c r="G16" s="66"/>
      <c r="H16" s="119">
        <v>1</v>
      </c>
      <c r="I16" s="119"/>
      <c r="J16" s="67"/>
      <c r="K16" s="68">
        <v>1.4</v>
      </c>
      <c r="L16" s="68">
        <v>1.68</v>
      </c>
      <c r="M16" s="68">
        <v>2.23</v>
      </c>
      <c r="N16" s="68">
        <v>2.57</v>
      </c>
      <c r="O16" s="69"/>
      <c r="P16" s="70">
        <f>O16*E16*F16*H16*K16*$P$9</f>
        <v>0</v>
      </c>
      <c r="Q16" s="71"/>
      <c r="R16" s="70">
        <f>Q16*E16*F16*H16*K16*$R$9</f>
        <v>0</v>
      </c>
      <c r="S16" s="71"/>
      <c r="T16" s="71">
        <f>S16*E16*F16*H16*K16*$T$9</f>
        <v>0</v>
      </c>
      <c r="U16" s="78"/>
      <c r="V16" s="70">
        <f t="shared" si="3"/>
        <v>0</v>
      </c>
      <c r="W16" s="69"/>
      <c r="X16" s="71">
        <f>SUM(W16*E16*F16*H16*K16*$X$9)</f>
        <v>0</v>
      </c>
      <c r="Y16" s="69"/>
      <c r="Z16" s="70">
        <f>SUM(Y16*E16*F16*H16*K16*$Z$9)</f>
        <v>0</v>
      </c>
      <c r="AA16" s="71">
        <v>2</v>
      </c>
      <c r="AB16" s="70">
        <f>SUM(AA16*E16*F16*H16*K16*$AB$9)</f>
        <v>12858.384000000002</v>
      </c>
      <c r="AC16" s="70"/>
      <c r="AD16" s="70"/>
      <c r="AE16" s="71"/>
      <c r="AF16" s="70">
        <f>SUM(AE16*E16*F16*H16*K16*$AF$9)</f>
        <v>0</v>
      </c>
      <c r="AG16" s="71"/>
      <c r="AH16" s="70">
        <f>SUM(AG16*E16*F16*H16*L16*$AH$9)</f>
        <v>0</v>
      </c>
      <c r="AI16" s="71"/>
      <c r="AJ16" s="70">
        <f>SUM(AI16*E16*F16*H16*L16*$AJ$9)</f>
        <v>0</v>
      </c>
      <c r="AK16" s="69"/>
      <c r="AL16" s="70">
        <f>SUM(AK16*E16*F16*H16*K16*$AL$9)</f>
        <v>0</v>
      </c>
      <c r="AM16" s="71"/>
      <c r="AN16" s="71">
        <f>SUM(AM16*E16*F16*H16*K16*$AN$9)</f>
        <v>0</v>
      </c>
      <c r="AO16" s="69"/>
      <c r="AP16" s="70">
        <f>SUM(AO16*E16*F16*H16*K16*$AP$9)</f>
        <v>0</v>
      </c>
      <c r="AQ16" s="69"/>
      <c r="AR16" s="70">
        <f>SUM(AQ16*E16*F16*H16*K16*$AR$9)</f>
        <v>0</v>
      </c>
      <c r="AS16" s="71">
        <v>4</v>
      </c>
      <c r="AT16" s="70">
        <f t="shared" si="4"/>
        <v>25716.768000000004</v>
      </c>
      <c r="AU16" s="69"/>
      <c r="AV16" s="70">
        <f t="shared" si="5"/>
        <v>0</v>
      </c>
      <c r="AW16" s="69"/>
      <c r="AX16" s="70">
        <f>SUM(AW16*E16*F16*H16*K16*$AX$9)</f>
        <v>0</v>
      </c>
      <c r="AY16" s="69"/>
      <c r="AZ16" s="71">
        <f t="shared" si="6"/>
        <v>0</v>
      </c>
      <c r="BA16" s="69"/>
      <c r="BB16" s="70">
        <f>SUM(BA16*E16*F16*H16*K16*$BB$9)</f>
        <v>0</v>
      </c>
      <c r="BC16" s="69"/>
      <c r="BD16" s="70">
        <f>SUM(BC16*E16*F16*H16*K16*$BD$9)</f>
        <v>0</v>
      </c>
      <c r="BE16" s="69"/>
      <c r="BF16" s="70">
        <f>SUM(BE16*E16*F16*H16*K16*$BF$9)</f>
        <v>0</v>
      </c>
      <c r="BG16" s="79"/>
      <c r="BH16" s="70">
        <f>SUM(BG16*E16*F16*H16*K16*$BH$9)</f>
        <v>0</v>
      </c>
      <c r="BI16" s="69"/>
      <c r="BJ16" s="70">
        <f t="shared" si="7"/>
        <v>0</v>
      </c>
      <c r="BK16" s="69"/>
      <c r="BL16" s="70">
        <f>BK16*E16*F16*H16*K16*$BL$9</f>
        <v>0</v>
      </c>
      <c r="BM16" s="69"/>
      <c r="BN16" s="70">
        <f>BM16*E16*F16*H16*K16*$BN$9</f>
        <v>0</v>
      </c>
      <c r="BO16" s="69"/>
      <c r="BP16" s="70">
        <f>SUM(BO16*E16*F16*H16*K16*$BP$9)</f>
        <v>0</v>
      </c>
      <c r="BQ16" s="69"/>
      <c r="BR16" s="70">
        <f>SUM(BQ16*E16*F16*H16*K16*$BR$9)</f>
        <v>0</v>
      </c>
      <c r="BS16" s="69"/>
      <c r="BT16" s="70">
        <f>SUM(BS16*E16*F16*H16*K16*$BT$9)</f>
        <v>0</v>
      </c>
      <c r="BU16" s="69"/>
      <c r="BV16" s="70">
        <f>SUM(BU16*E16*F16*H16*K16*$BV$9)</f>
        <v>0</v>
      </c>
      <c r="BW16" s="69"/>
      <c r="BX16" s="70">
        <f>SUM(BW16*E16*F16*H16*K16*$BX$9)</f>
        <v>0</v>
      </c>
      <c r="BY16" s="73"/>
      <c r="BZ16" s="74">
        <f>BY16*E16*F16*H16*K16*$BZ$9</f>
        <v>0</v>
      </c>
      <c r="CA16" s="69"/>
      <c r="CB16" s="70">
        <f>SUM(CA16*E16*F16*H16*K16*$CB$9)</f>
        <v>0</v>
      </c>
      <c r="CC16" s="71"/>
      <c r="CD16" s="70">
        <f>SUM(CC16*E16*F16*H16*K16*$CD$9)</f>
        <v>0</v>
      </c>
      <c r="CE16" s="69"/>
      <c r="CF16" s="70">
        <f>SUM(CE16*E16*F16*H16*K16*$CF$9)</f>
        <v>0</v>
      </c>
      <c r="CG16" s="69"/>
      <c r="CH16" s="70">
        <f>SUM(CG16*E16*F16*H16*K16*$CH$9)</f>
        <v>0</v>
      </c>
      <c r="CI16" s="79"/>
      <c r="CJ16" s="70">
        <f>CI16*E16*F16*H16*K16*$CJ$9</f>
        <v>0</v>
      </c>
      <c r="CK16" s="79"/>
      <c r="CL16" s="70">
        <f>SUM(CK16*E16*F16*H16*K16*$CL$9)</f>
        <v>0</v>
      </c>
      <c r="CM16" s="71"/>
      <c r="CN16" s="70">
        <f>SUM(CM16*E16*F16*H16*L16*$CN$9)</f>
        <v>0</v>
      </c>
      <c r="CO16" s="69"/>
      <c r="CP16" s="70">
        <f>SUM(CO16*E16*F16*H16*L16*$CP$9)</f>
        <v>0</v>
      </c>
      <c r="CQ16" s="69"/>
      <c r="CR16" s="70">
        <f>SUM(CQ16*E16*F16*H16*L16*$CR$9)</f>
        <v>0</v>
      </c>
      <c r="CS16" s="71"/>
      <c r="CT16" s="70">
        <f>SUM(CS16*E16*F16*H16*L16*$CT$9)</f>
        <v>0</v>
      </c>
      <c r="CU16" s="80"/>
      <c r="CV16" s="70">
        <f>SUM(CU16*E16*F16*H16*L16*$CV$9)</f>
        <v>0</v>
      </c>
      <c r="CW16" s="71"/>
      <c r="CX16" s="70">
        <f t="shared" si="8"/>
        <v>0</v>
      </c>
      <c r="CY16" s="69"/>
      <c r="CZ16" s="70">
        <f>SUM(CY16*E16*F16*H16*L16*$CZ$9)</f>
        <v>0</v>
      </c>
      <c r="DA16" s="69"/>
      <c r="DB16" s="70">
        <f>SUM(DA16*E16*F16*H16*L16*$DB$9)</f>
        <v>0</v>
      </c>
      <c r="DC16" s="79"/>
      <c r="DD16" s="70">
        <f>SUM(DC16*E16*F16*H16*L16*$DD$9)</f>
        <v>0</v>
      </c>
      <c r="DE16" s="71"/>
      <c r="DF16" s="70">
        <f>SUM(DE16*E16*F16*H16*L16*$DF$9)</f>
        <v>0</v>
      </c>
      <c r="DG16" s="69"/>
      <c r="DH16" s="70">
        <f>SUM(DG16*E16*F16*H16*L16*$DH$9)</f>
        <v>0</v>
      </c>
      <c r="DI16" s="79"/>
      <c r="DJ16" s="70">
        <f>SUM(DI16*E16*F16*H16*L16*$DJ$9)</f>
        <v>0</v>
      </c>
      <c r="DK16" s="69"/>
      <c r="DL16" s="70">
        <f>SUM(DK16*E16*F16*H16*L16*$DL$9)</f>
        <v>0</v>
      </c>
      <c r="DM16" s="69"/>
      <c r="DN16" s="70">
        <f>SUM(DM16*E16*F16*H16*L16*$DN$9)</f>
        <v>0</v>
      </c>
      <c r="DO16" s="69"/>
      <c r="DP16" s="70">
        <f>SUM(DO16*E16*F16*H16*L16*$DP$9)</f>
        <v>0</v>
      </c>
      <c r="DQ16" s="69"/>
      <c r="DR16" s="70">
        <f>DQ16*E16*F16*H16*L16*$DR$9</f>
        <v>0</v>
      </c>
      <c r="DS16" s="69"/>
      <c r="DT16" s="70">
        <f>SUM(DS16*E16*F16*H16*L16*$DT$9)</f>
        <v>0</v>
      </c>
      <c r="DU16" s="79"/>
      <c r="DV16" s="70">
        <f>SUM(DU16*E16*F16*H16*L16*$DV$9)</f>
        <v>0</v>
      </c>
      <c r="DW16" s="79"/>
      <c r="DX16" s="70">
        <f>SUM(DW16*E16*F16*H16*M16*$DX$9)</f>
        <v>0</v>
      </c>
      <c r="DY16" s="69"/>
      <c r="DZ16" s="70">
        <f>SUM(DY16*E16*F16*H16*N16*$DZ$9)</f>
        <v>0</v>
      </c>
      <c r="EA16" s="69"/>
      <c r="EB16" s="70">
        <f>SUM(EA16*E16*F16*H16*K16*$EB$9)</f>
        <v>0</v>
      </c>
      <c r="EC16" s="69"/>
      <c r="ED16" s="70">
        <f>SUM(EC16*E16*F16*H16*K16*$ED$9)</f>
        <v>0</v>
      </c>
      <c r="EE16" s="69"/>
      <c r="EF16" s="70">
        <f>SUM(EE16*E16*F16*H16*K16*$EF$9)</f>
        <v>0</v>
      </c>
      <c r="EG16" s="69"/>
      <c r="EH16" s="70">
        <f>SUM(EG16*E16*F16*H16*K16*$EH$9)</f>
        <v>0</v>
      </c>
      <c r="EI16" s="69"/>
      <c r="EJ16" s="70">
        <f>EI16*E16*F16*H16*K16*$EJ$9</f>
        <v>0</v>
      </c>
      <c r="EK16" s="69"/>
      <c r="EL16" s="70">
        <f t="shared" si="9"/>
        <v>0</v>
      </c>
      <c r="EM16" s="69"/>
      <c r="EN16" s="70"/>
      <c r="EO16" s="75"/>
      <c r="EP16" s="75"/>
      <c r="EQ16" s="76">
        <f t="shared" si="10"/>
        <v>6</v>
      </c>
      <c r="ER16" s="76">
        <f t="shared" si="10"/>
        <v>38575.152000000002</v>
      </c>
    </row>
    <row r="17" spans="1:148" s="3" customFormat="1" ht="24.75" customHeight="1" x14ac:dyDescent="0.25">
      <c r="A17" s="223"/>
      <c r="B17" s="54">
        <v>6</v>
      </c>
      <c r="C17" s="218" t="s">
        <v>166</v>
      </c>
      <c r="D17" s="63" t="s">
        <v>167</v>
      </c>
      <c r="E17" s="64">
        <v>13916</v>
      </c>
      <c r="F17" s="68">
        <v>0.38</v>
      </c>
      <c r="G17" s="66"/>
      <c r="H17" s="119">
        <v>1</v>
      </c>
      <c r="I17" s="119"/>
      <c r="J17" s="67"/>
      <c r="K17" s="68">
        <v>1.4</v>
      </c>
      <c r="L17" s="68">
        <v>1.68</v>
      </c>
      <c r="M17" s="68">
        <v>2.23</v>
      </c>
      <c r="N17" s="68">
        <v>2.57</v>
      </c>
      <c r="O17" s="79"/>
      <c r="P17" s="70"/>
      <c r="Q17" s="80"/>
      <c r="R17" s="70"/>
      <c r="S17" s="71"/>
      <c r="T17" s="71"/>
      <c r="U17" s="69">
        <v>50</v>
      </c>
      <c r="V17" s="81">
        <f t="shared" si="3"/>
        <v>370165.6</v>
      </c>
      <c r="W17" s="79"/>
      <c r="X17" s="71"/>
      <c r="Y17" s="69"/>
      <c r="Z17" s="70"/>
      <c r="AA17" s="80"/>
      <c r="AB17" s="70"/>
      <c r="AC17" s="70"/>
      <c r="AD17" s="70"/>
      <c r="AE17" s="80"/>
      <c r="AF17" s="70"/>
      <c r="AG17" s="80"/>
      <c r="AH17" s="70"/>
      <c r="AI17" s="80"/>
      <c r="AJ17" s="70"/>
      <c r="AK17" s="79"/>
      <c r="AL17" s="70"/>
      <c r="AM17" s="71"/>
      <c r="AN17" s="71"/>
      <c r="AO17" s="79"/>
      <c r="AP17" s="70"/>
      <c r="AQ17" s="79"/>
      <c r="AR17" s="70"/>
      <c r="AS17" s="80">
        <v>20</v>
      </c>
      <c r="AT17" s="70">
        <f t="shared" si="4"/>
        <v>148066.23999999999</v>
      </c>
      <c r="AU17" s="79">
        <v>6</v>
      </c>
      <c r="AV17" s="70">
        <f t="shared" si="5"/>
        <v>44419.871999999996</v>
      </c>
      <c r="AW17" s="79"/>
      <c r="AX17" s="70"/>
      <c r="AY17" s="79">
        <v>20</v>
      </c>
      <c r="AZ17" s="71">
        <f t="shared" si="6"/>
        <v>148066.23999999999</v>
      </c>
      <c r="BA17" s="69"/>
      <c r="BB17" s="70"/>
      <c r="BC17" s="79"/>
      <c r="BD17" s="70"/>
      <c r="BE17" s="79"/>
      <c r="BF17" s="70"/>
      <c r="BG17" s="79"/>
      <c r="BH17" s="70"/>
      <c r="BI17" s="69">
        <v>50</v>
      </c>
      <c r="BJ17" s="70">
        <f t="shared" si="7"/>
        <v>370165.6</v>
      </c>
      <c r="BK17" s="79"/>
      <c r="BL17" s="70"/>
      <c r="BM17" s="79"/>
      <c r="BN17" s="70"/>
      <c r="BO17" s="79"/>
      <c r="BP17" s="70"/>
      <c r="BQ17" s="79"/>
      <c r="BR17" s="70"/>
      <c r="BS17" s="79"/>
      <c r="BT17" s="70"/>
      <c r="BU17" s="79"/>
      <c r="BV17" s="70"/>
      <c r="BW17" s="79"/>
      <c r="BX17" s="70"/>
      <c r="BY17" s="83"/>
      <c r="BZ17" s="74"/>
      <c r="CA17" s="79"/>
      <c r="CB17" s="70"/>
      <c r="CC17" s="80"/>
      <c r="CD17" s="70"/>
      <c r="CE17" s="79"/>
      <c r="CF17" s="70"/>
      <c r="CG17" s="79"/>
      <c r="CH17" s="70"/>
      <c r="CI17" s="79"/>
      <c r="CJ17" s="70"/>
      <c r="CK17" s="79"/>
      <c r="CL17" s="70"/>
      <c r="CM17" s="80"/>
      <c r="CN17" s="70"/>
      <c r="CO17" s="79"/>
      <c r="CP17" s="70"/>
      <c r="CQ17" s="79"/>
      <c r="CR17" s="70"/>
      <c r="CS17" s="80"/>
      <c r="CT17" s="70"/>
      <c r="CU17" s="80"/>
      <c r="CV17" s="70"/>
      <c r="CW17" s="80">
        <v>150</v>
      </c>
      <c r="CX17" s="70">
        <f t="shared" si="8"/>
        <v>1332596.1599999999</v>
      </c>
      <c r="CY17" s="79"/>
      <c r="CZ17" s="70"/>
      <c r="DA17" s="79"/>
      <c r="DB17" s="70"/>
      <c r="DC17" s="79"/>
      <c r="DD17" s="70"/>
      <c r="DE17" s="80"/>
      <c r="DF17" s="70"/>
      <c r="DG17" s="79"/>
      <c r="DH17" s="70"/>
      <c r="DI17" s="79"/>
      <c r="DJ17" s="70"/>
      <c r="DK17" s="79"/>
      <c r="DL17" s="70"/>
      <c r="DM17" s="79"/>
      <c r="DN17" s="70"/>
      <c r="DO17" s="79"/>
      <c r="DP17" s="70"/>
      <c r="DQ17" s="79"/>
      <c r="DR17" s="70"/>
      <c r="DS17" s="79"/>
      <c r="DT17" s="70"/>
      <c r="DU17" s="79"/>
      <c r="DV17" s="70"/>
      <c r="DW17" s="79"/>
      <c r="DX17" s="70"/>
      <c r="DY17" s="79"/>
      <c r="DZ17" s="70"/>
      <c r="EA17" s="79"/>
      <c r="EB17" s="70"/>
      <c r="EC17" s="79"/>
      <c r="ED17" s="70"/>
      <c r="EE17" s="79"/>
      <c r="EF17" s="70"/>
      <c r="EG17" s="79"/>
      <c r="EH17" s="70"/>
      <c r="EI17" s="79"/>
      <c r="EJ17" s="70"/>
      <c r="EK17" s="79"/>
      <c r="EL17" s="70">
        <f t="shared" si="9"/>
        <v>0</v>
      </c>
      <c r="EM17" s="69"/>
      <c r="EN17" s="70"/>
      <c r="EO17" s="75"/>
      <c r="EP17" s="75"/>
      <c r="EQ17" s="76">
        <f t="shared" si="10"/>
        <v>296</v>
      </c>
      <c r="ER17" s="76">
        <f t="shared" si="10"/>
        <v>2413479.7119999998</v>
      </c>
    </row>
    <row r="18" spans="1:148" s="3" customFormat="1" ht="30" customHeight="1" x14ac:dyDescent="0.25">
      <c r="A18" s="84"/>
      <c r="B18" s="224">
        <v>7</v>
      </c>
      <c r="C18" s="224" t="s">
        <v>168</v>
      </c>
      <c r="D18" s="152" t="s">
        <v>169</v>
      </c>
      <c r="E18" s="64">
        <v>13916</v>
      </c>
      <c r="F18" s="216">
        <v>1.7</v>
      </c>
      <c r="G18" s="66"/>
      <c r="H18" s="119">
        <v>1</v>
      </c>
      <c r="I18" s="119"/>
      <c r="J18" s="85"/>
      <c r="K18" s="86">
        <v>1.4</v>
      </c>
      <c r="L18" s="86">
        <v>1.68</v>
      </c>
      <c r="M18" s="86">
        <v>2.23</v>
      </c>
      <c r="N18" s="86">
        <v>2.57</v>
      </c>
      <c r="O18" s="79"/>
      <c r="P18" s="70"/>
      <c r="Q18" s="80"/>
      <c r="R18" s="70"/>
      <c r="S18" s="71"/>
      <c r="T18" s="54"/>
      <c r="U18" s="87"/>
      <c r="V18" s="81">
        <f>SUM(U18*E18*F18*G18*K18*$V$9)</f>
        <v>0</v>
      </c>
      <c r="W18" s="79"/>
      <c r="X18" s="71"/>
      <c r="Y18" s="69"/>
      <c r="Z18" s="70"/>
      <c r="AA18" s="80"/>
      <c r="AB18" s="70"/>
      <c r="AC18" s="70"/>
      <c r="AD18" s="70"/>
      <c r="AE18" s="80"/>
      <c r="AF18" s="70"/>
      <c r="AG18" s="80"/>
      <c r="AH18" s="70"/>
      <c r="AI18" s="80"/>
      <c r="AJ18" s="70"/>
      <c r="AK18" s="79"/>
      <c r="AL18" s="70"/>
      <c r="AM18" s="71"/>
      <c r="AN18" s="71"/>
      <c r="AO18" s="79"/>
      <c r="AP18" s="70"/>
      <c r="AQ18" s="79"/>
      <c r="AR18" s="70"/>
      <c r="AS18" s="80"/>
      <c r="AT18" s="70"/>
      <c r="AU18" s="79"/>
      <c r="AV18" s="70">
        <f t="shared" si="5"/>
        <v>0</v>
      </c>
      <c r="AW18" s="79"/>
      <c r="AX18" s="70"/>
      <c r="AY18" s="79"/>
      <c r="AZ18" s="71">
        <f t="shared" si="6"/>
        <v>0</v>
      </c>
      <c r="BA18" s="69"/>
      <c r="BB18" s="70"/>
      <c r="BC18" s="79"/>
      <c r="BD18" s="70"/>
      <c r="BE18" s="79"/>
      <c r="BF18" s="70"/>
      <c r="BG18" s="79"/>
      <c r="BH18" s="70"/>
      <c r="BI18" s="69"/>
      <c r="BJ18" s="70"/>
      <c r="BK18" s="79"/>
      <c r="BL18" s="70"/>
      <c r="BM18" s="79"/>
      <c r="BN18" s="70"/>
      <c r="BO18" s="79"/>
      <c r="BP18" s="70"/>
      <c r="BQ18" s="79"/>
      <c r="BR18" s="70"/>
      <c r="BS18" s="79"/>
      <c r="BT18" s="70"/>
      <c r="BU18" s="79"/>
      <c r="BV18" s="70"/>
      <c r="BW18" s="79"/>
      <c r="BX18" s="70"/>
      <c r="BY18" s="83"/>
      <c r="BZ18" s="74"/>
      <c r="CA18" s="79"/>
      <c r="CB18" s="70"/>
      <c r="CC18" s="80"/>
      <c r="CD18" s="70"/>
      <c r="CE18" s="79"/>
      <c r="CF18" s="70"/>
      <c r="CG18" s="79"/>
      <c r="CH18" s="70"/>
      <c r="CI18" s="79"/>
      <c r="CJ18" s="70"/>
      <c r="CK18" s="79"/>
      <c r="CL18" s="70"/>
      <c r="CM18" s="80"/>
      <c r="CN18" s="70"/>
      <c r="CO18" s="79"/>
      <c r="CP18" s="70"/>
      <c r="CQ18" s="79"/>
      <c r="CR18" s="70"/>
      <c r="CS18" s="80"/>
      <c r="CT18" s="70"/>
      <c r="CU18" s="80"/>
      <c r="CV18" s="70"/>
      <c r="CW18" s="80"/>
      <c r="CX18" s="70"/>
      <c r="CY18" s="79"/>
      <c r="CZ18" s="70"/>
      <c r="DA18" s="79"/>
      <c r="DB18" s="70"/>
      <c r="DC18" s="79"/>
      <c r="DD18" s="70"/>
      <c r="DE18" s="80"/>
      <c r="DF18" s="70"/>
      <c r="DG18" s="79"/>
      <c r="DH18" s="70"/>
      <c r="DI18" s="79"/>
      <c r="DJ18" s="70"/>
      <c r="DK18" s="79"/>
      <c r="DL18" s="70"/>
      <c r="DM18" s="79"/>
      <c r="DN18" s="70"/>
      <c r="DO18" s="79"/>
      <c r="DP18" s="70"/>
      <c r="DQ18" s="79"/>
      <c r="DR18" s="70"/>
      <c r="DS18" s="79"/>
      <c r="DT18" s="70"/>
      <c r="DU18" s="79"/>
      <c r="DV18" s="70"/>
      <c r="DW18" s="79"/>
      <c r="DX18" s="70"/>
      <c r="DY18" s="79"/>
      <c r="DZ18" s="70"/>
      <c r="EA18" s="79"/>
      <c r="EB18" s="70"/>
      <c r="EC18" s="79"/>
      <c r="ED18" s="70"/>
      <c r="EE18" s="79"/>
      <c r="EF18" s="70"/>
      <c r="EG18" s="79"/>
      <c r="EH18" s="70"/>
      <c r="EI18" s="79"/>
      <c r="EJ18" s="70"/>
      <c r="EK18" s="79"/>
      <c r="EL18" s="70">
        <f t="shared" si="9"/>
        <v>0</v>
      </c>
      <c r="EM18" s="69"/>
      <c r="EN18" s="70"/>
      <c r="EO18" s="88">
        <v>10</v>
      </c>
      <c r="EP18" s="88">
        <f>EO18*E18*F18*H18*K18</f>
        <v>331200.8</v>
      </c>
      <c r="EQ18" s="76">
        <f t="shared" si="10"/>
        <v>10</v>
      </c>
      <c r="ER18" s="76">
        <f t="shared" si="10"/>
        <v>331200.8</v>
      </c>
    </row>
    <row r="19" spans="1:148" s="3" customFormat="1" ht="30" customHeight="1" x14ac:dyDescent="0.25">
      <c r="A19" s="84"/>
      <c r="B19" s="224">
        <v>8</v>
      </c>
      <c r="C19" s="224" t="s">
        <v>170</v>
      </c>
      <c r="D19" s="152" t="s">
        <v>171</v>
      </c>
      <c r="E19" s="64">
        <v>13916</v>
      </c>
      <c r="F19" s="216">
        <v>5.38</v>
      </c>
      <c r="G19" s="66"/>
      <c r="H19" s="119">
        <v>1</v>
      </c>
      <c r="I19" s="119"/>
      <c r="J19" s="85"/>
      <c r="K19" s="86">
        <v>1.4</v>
      </c>
      <c r="L19" s="86">
        <v>1.68</v>
      </c>
      <c r="M19" s="86">
        <v>2.23</v>
      </c>
      <c r="N19" s="86">
        <v>2.57</v>
      </c>
      <c r="O19" s="79"/>
      <c r="P19" s="70"/>
      <c r="Q19" s="80"/>
      <c r="R19" s="70"/>
      <c r="S19" s="71"/>
      <c r="T19" s="71"/>
      <c r="U19" s="87"/>
      <c r="V19" s="81">
        <f>SUM(U19*E19*F19*G19*K19*$V$9)</f>
        <v>0</v>
      </c>
      <c r="W19" s="79"/>
      <c r="X19" s="71"/>
      <c r="Y19" s="69"/>
      <c r="Z19" s="70"/>
      <c r="AA19" s="80"/>
      <c r="AB19" s="70"/>
      <c r="AC19" s="70"/>
      <c r="AD19" s="70"/>
      <c r="AE19" s="80"/>
      <c r="AF19" s="70"/>
      <c r="AG19" s="80"/>
      <c r="AH19" s="70"/>
      <c r="AI19" s="80"/>
      <c r="AJ19" s="70"/>
      <c r="AK19" s="79"/>
      <c r="AL19" s="70"/>
      <c r="AM19" s="71"/>
      <c r="AN19" s="71"/>
      <c r="AO19" s="79"/>
      <c r="AP19" s="70"/>
      <c r="AQ19" s="79"/>
      <c r="AR19" s="70"/>
      <c r="AS19" s="80"/>
      <c r="AT19" s="70"/>
      <c r="AU19" s="79"/>
      <c r="AV19" s="70">
        <f t="shared" si="5"/>
        <v>0</v>
      </c>
      <c r="AW19" s="79"/>
      <c r="AX19" s="70"/>
      <c r="AY19" s="79"/>
      <c r="AZ19" s="71">
        <f t="shared" si="6"/>
        <v>0</v>
      </c>
      <c r="BA19" s="69"/>
      <c r="BB19" s="70"/>
      <c r="BC19" s="79"/>
      <c r="BD19" s="70"/>
      <c r="BE19" s="79"/>
      <c r="BF19" s="70"/>
      <c r="BG19" s="79"/>
      <c r="BH19" s="70"/>
      <c r="BI19" s="69"/>
      <c r="BJ19" s="70"/>
      <c r="BK19" s="79"/>
      <c r="BL19" s="70"/>
      <c r="BM19" s="79"/>
      <c r="BN19" s="70"/>
      <c r="BO19" s="79"/>
      <c r="BP19" s="70"/>
      <c r="BQ19" s="79"/>
      <c r="BR19" s="70"/>
      <c r="BS19" s="79"/>
      <c r="BT19" s="70"/>
      <c r="BU19" s="79"/>
      <c r="BV19" s="70"/>
      <c r="BW19" s="79"/>
      <c r="BX19" s="70"/>
      <c r="BY19" s="83"/>
      <c r="BZ19" s="74"/>
      <c r="CA19" s="79"/>
      <c r="CB19" s="70"/>
      <c r="CC19" s="80"/>
      <c r="CD19" s="70"/>
      <c r="CE19" s="79"/>
      <c r="CF19" s="70"/>
      <c r="CG19" s="79"/>
      <c r="CH19" s="70"/>
      <c r="CI19" s="79"/>
      <c r="CJ19" s="70"/>
      <c r="CK19" s="79"/>
      <c r="CL19" s="70"/>
      <c r="CM19" s="80"/>
      <c r="CN19" s="70"/>
      <c r="CO19" s="79"/>
      <c r="CP19" s="70"/>
      <c r="CQ19" s="79"/>
      <c r="CR19" s="70"/>
      <c r="CS19" s="80"/>
      <c r="CT19" s="70"/>
      <c r="CU19" s="80"/>
      <c r="CV19" s="70"/>
      <c r="CW19" s="80"/>
      <c r="CX19" s="70"/>
      <c r="CY19" s="79"/>
      <c r="CZ19" s="70"/>
      <c r="DA19" s="79"/>
      <c r="DB19" s="70"/>
      <c r="DC19" s="79"/>
      <c r="DD19" s="70"/>
      <c r="DE19" s="80"/>
      <c r="DF19" s="70"/>
      <c r="DG19" s="79"/>
      <c r="DH19" s="70"/>
      <c r="DI19" s="79"/>
      <c r="DJ19" s="70"/>
      <c r="DK19" s="79"/>
      <c r="DL19" s="70"/>
      <c r="DM19" s="79"/>
      <c r="DN19" s="70"/>
      <c r="DO19" s="79"/>
      <c r="DP19" s="70"/>
      <c r="DQ19" s="79"/>
      <c r="DR19" s="70"/>
      <c r="DS19" s="79"/>
      <c r="DT19" s="70"/>
      <c r="DU19" s="79"/>
      <c r="DV19" s="70"/>
      <c r="DW19" s="79"/>
      <c r="DX19" s="70"/>
      <c r="DY19" s="79"/>
      <c r="DZ19" s="70"/>
      <c r="EA19" s="79"/>
      <c r="EB19" s="70"/>
      <c r="EC19" s="79"/>
      <c r="ED19" s="70"/>
      <c r="EE19" s="79"/>
      <c r="EF19" s="70"/>
      <c r="EG19" s="79"/>
      <c r="EH19" s="70"/>
      <c r="EI19" s="79"/>
      <c r="EJ19" s="70"/>
      <c r="EK19" s="79"/>
      <c r="EL19" s="70">
        <f t="shared" si="9"/>
        <v>0</v>
      </c>
      <c r="EM19" s="69"/>
      <c r="EN19" s="70"/>
      <c r="EO19" s="88">
        <v>15</v>
      </c>
      <c r="EP19" s="88">
        <f>EO19*E19*F19*H19*K19</f>
        <v>1572229.68</v>
      </c>
      <c r="EQ19" s="76">
        <f t="shared" si="10"/>
        <v>15</v>
      </c>
      <c r="ER19" s="76">
        <f t="shared" si="10"/>
        <v>1572229.68</v>
      </c>
    </row>
    <row r="20" spans="1:148" s="3" customFormat="1" ht="30" customHeight="1" x14ac:dyDescent="0.25">
      <c r="A20" s="84"/>
      <c r="B20" s="224">
        <v>9</v>
      </c>
      <c r="C20" s="224" t="s">
        <v>172</v>
      </c>
      <c r="D20" s="152" t="s">
        <v>173</v>
      </c>
      <c r="E20" s="64">
        <v>13916</v>
      </c>
      <c r="F20" s="216">
        <v>8.9600000000000009</v>
      </c>
      <c r="G20" s="66"/>
      <c r="H20" s="225">
        <v>1.113</v>
      </c>
      <c r="I20" s="89"/>
      <c r="J20" s="90"/>
      <c r="K20" s="86">
        <v>1.4</v>
      </c>
      <c r="L20" s="86">
        <v>1.68</v>
      </c>
      <c r="M20" s="86">
        <v>2.23</v>
      </c>
      <c r="N20" s="86">
        <v>2.57</v>
      </c>
      <c r="O20" s="79"/>
      <c r="P20" s="70"/>
      <c r="Q20" s="80"/>
      <c r="R20" s="70"/>
      <c r="S20" s="71"/>
      <c r="T20" s="71"/>
      <c r="U20" s="87"/>
      <c r="V20" s="81">
        <f>SUM(U20*E20*F20*G20*K20*$V$9)</f>
        <v>0</v>
      </c>
      <c r="W20" s="79"/>
      <c r="X20" s="71"/>
      <c r="Y20" s="69"/>
      <c r="Z20" s="70"/>
      <c r="AA20" s="80"/>
      <c r="AB20" s="70"/>
      <c r="AC20" s="70"/>
      <c r="AD20" s="70"/>
      <c r="AE20" s="80"/>
      <c r="AF20" s="70"/>
      <c r="AG20" s="80"/>
      <c r="AH20" s="70"/>
      <c r="AI20" s="80"/>
      <c r="AJ20" s="70"/>
      <c r="AK20" s="79"/>
      <c r="AL20" s="70"/>
      <c r="AM20" s="71"/>
      <c r="AN20" s="71"/>
      <c r="AO20" s="79"/>
      <c r="AP20" s="70"/>
      <c r="AQ20" s="79"/>
      <c r="AR20" s="70"/>
      <c r="AS20" s="80"/>
      <c r="AT20" s="70"/>
      <c r="AU20" s="79"/>
      <c r="AV20" s="70">
        <f t="shared" si="5"/>
        <v>0</v>
      </c>
      <c r="AW20" s="79"/>
      <c r="AX20" s="70"/>
      <c r="AY20" s="79"/>
      <c r="AZ20" s="71">
        <f t="shared" si="6"/>
        <v>0</v>
      </c>
      <c r="BA20" s="69"/>
      <c r="BB20" s="70"/>
      <c r="BC20" s="79"/>
      <c r="BD20" s="70"/>
      <c r="BE20" s="79"/>
      <c r="BF20" s="70"/>
      <c r="BG20" s="79"/>
      <c r="BH20" s="70"/>
      <c r="BI20" s="69"/>
      <c r="BJ20" s="70"/>
      <c r="BK20" s="79"/>
      <c r="BL20" s="70"/>
      <c r="BM20" s="79"/>
      <c r="BN20" s="70"/>
      <c r="BO20" s="79"/>
      <c r="BP20" s="70"/>
      <c r="BQ20" s="79"/>
      <c r="BR20" s="70"/>
      <c r="BS20" s="79"/>
      <c r="BT20" s="70"/>
      <c r="BU20" s="79"/>
      <c r="BV20" s="70"/>
      <c r="BW20" s="79"/>
      <c r="BX20" s="70"/>
      <c r="BY20" s="83"/>
      <c r="BZ20" s="74"/>
      <c r="CA20" s="79"/>
      <c r="CB20" s="70"/>
      <c r="CC20" s="80"/>
      <c r="CD20" s="70"/>
      <c r="CE20" s="79"/>
      <c r="CF20" s="70"/>
      <c r="CG20" s="79"/>
      <c r="CH20" s="70"/>
      <c r="CI20" s="79"/>
      <c r="CJ20" s="70"/>
      <c r="CK20" s="79"/>
      <c r="CL20" s="70"/>
      <c r="CM20" s="80"/>
      <c r="CN20" s="70"/>
      <c r="CO20" s="79"/>
      <c r="CP20" s="70"/>
      <c r="CQ20" s="79"/>
      <c r="CR20" s="70"/>
      <c r="CS20" s="80"/>
      <c r="CT20" s="70"/>
      <c r="CU20" s="80"/>
      <c r="CV20" s="70"/>
      <c r="CW20" s="80"/>
      <c r="CX20" s="70"/>
      <c r="CY20" s="79"/>
      <c r="CZ20" s="70"/>
      <c r="DA20" s="79"/>
      <c r="DB20" s="70"/>
      <c r="DC20" s="79"/>
      <c r="DD20" s="70"/>
      <c r="DE20" s="80"/>
      <c r="DF20" s="70"/>
      <c r="DG20" s="79"/>
      <c r="DH20" s="70"/>
      <c r="DI20" s="79"/>
      <c r="DJ20" s="70"/>
      <c r="DK20" s="79"/>
      <c r="DL20" s="70"/>
      <c r="DM20" s="79"/>
      <c r="DN20" s="70"/>
      <c r="DO20" s="79"/>
      <c r="DP20" s="70"/>
      <c r="DQ20" s="79"/>
      <c r="DR20" s="70"/>
      <c r="DS20" s="79"/>
      <c r="DT20" s="70"/>
      <c r="DU20" s="79"/>
      <c r="DV20" s="70"/>
      <c r="DW20" s="79"/>
      <c r="DX20" s="70"/>
      <c r="DY20" s="79"/>
      <c r="DZ20" s="70"/>
      <c r="EA20" s="79"/>
      <c r="EB20" s="70"/>
      <c r="EC20" s="79"/>
      <c r="ED20" s="70"/>
      <c r="EE20" s="79"/>
      <c r="EF20" s="70"/>
      <c r="EG20" s="79"/>
      <c r="EH20" s="70"/>
      <c r="EI20" s="79"/>
      <c r="EJ20" s="70"/>
      <c r="EK20" s="79"/>
      <c r="EL20" s="70">
        <f t="shared" si="9"/>
        <v>0</v>
      </c>
      <c r="EM20" s="69"/>
      <c r="EN20" s="70"/>
      <c r="EO20" s="88">
        <v>15</v>
      </c>
      <c r="EP20" s="88">
        <f>EO20*E20*F20*H20*K20</f>
        <v>2914317.6652800003</v>
      </c>
      <c r="EQ20" s="76">
        <f t="shared" si="10"/>
        <v>15</v>
      </c>
      <c r="ER20" s="76">
        <f t="shared" si="10"/>
        <v>2914317.6652800003</v>
      </c>
    </row>
    <row r="21" spans="1:148" s="3" customFormat="1" ht="30" customHeight="1" x14ac:dyDescent="0.25">
      <c r="A21" s="84"/>
      <c r="B21" s="224">
        <v>10</v>
      </c>
      <c r="C21" s="224" t="s">
        <v>174</v>
      </c>
      <c r="D21" s="152" t="s">
        <v>175</v>
      </c>
      <c r="E21" s="64">
        <v>13916</v>
      </c>
      <c r="F21" s="216">
        <v>9.86</v>
      </c>
      <c r="G21" s="66"/>
      <c r="H21" s="119">
        <v>1</v>
      </c>
      <c r="I21" s="225">
        <v>1.0249999999999999</v>
      </c>
      <c r="J21" s="85"/>
      <c r="K21" s="86">
        <v>1.4</v>
      </c>
      <c r="L21" s="86">
        <v>1.68</v>
      </c>
      <c r="M21" s="86">
        <v>2.23</v>
      </c>
      <c r="N21" s="86">
        <v>2.57</v>
      </c>
      <c r="O21" s="79"/>
      <c r="P21" s="70"/>
      <c r="Q21" s="80"/>
      <c r="R21" s="70"/>
      <c r="S21" s="71"/>
      <c r="T21" s="71"/>
      <c r="U21" s="87"/>
      <c r="V21" s="81">
        <f>SUM(U21*E21*F21*G21*K21*$V$9)</f>
        <v>0</v>
      </c>
      <c r="W21" s="79"/>
      <c r="X21" s="71"/>
      <c r="Y21" s="69"/>
      <c r="Z21" s="70"/>
      <c r="AA21" s="80"/>
      <c r="AB21" s="70"/>
      <c r="AC21" s="70"/>
      <c r="AD21" s="70"/>
      <c r="AE21" s="80"/>
      <c r="AF21" s="70"/>
      <c r="AG21" s="80"/>
      <c r="AH21" s="70"/>
      <c r="AI21" s="80"/>
      <c r="AJ21" s="70"/>
      <c r="AK21" s="79"/>
      <c r="AL21" s="70"/>
      <c r="AM21" s="71"/>
      <c r="AN21" s="71"/>
      <c r="AO21" s="79"/>
      <c r="AP21" s="70"/>
      <c r="AQ21" s="79"/>
      <c r="AR21" s="70"/>
      <c r="AS21" s="80"/>
      <c r="AT21" s="70"/>
      <c r="AU21" s="79"/>
      <c r="AV21" s="70">
        <f t="shared" si="5"/>
        <v>0</v>
      </c>
      <c r="AW21" s="79"/>
      <c r="AX21" s="70"/>
      <c r="AY21" s="79"/>
      <c r="AZ21" s="71">
        <f t="shared" si="6"/>
        <v>0</v>
      </c>
      <c r="BA21" s="69"/>
      <c r="BB21" s="70"/>
      <c r="BC21" s="79"/>
      <c r="BD21" s="70"/>
      <c r="BE21" s="79"/>
      <c r="BF21" s="70"/>
      <c r="BG21" s="79"/>
      <c r="BH21" s="70"/>
      <c r="BI21" s="69"/>
      <c r="BJ21" s="70"/>
      <c r="BK21" s="79"/>
      <c r="BL21" s="70"/>
      <c r="BM21" s="79"/>
      <c r="BN21" s="70"/>
      <c r="BO21" s="79"/>
      <c r="BP21" s="70"/>
      <c r="BQ21" s="79"/>
      <c r="BR21" s="70"/>
      <c r="BS21" s="79"/>
      <c r="BT21" s="70"/>
      <c r="BU21" s="79"/>
      <c r="BV21" s="70"/>
      <c r="BW21" s="79"/>
      <c r="BX21" s="70"/>
      <c r="BY21" s="83"/>
      <c r="BZ21" s="74"/>
      <c r="CA21" s="79"/>
      <c r="CB21" s="70"/>
      <c r="CC21" s="80"/>
      <c r="CD21" s="70"/>
      <c r="CE21" s="79"/>
      <c r="CF21" s="70"/>
      <c r="CG21" s="79"/>
      <c r="CH21" s="70"/>
      <c r="CI21" s="79"/>
      <c r="CJ21" s="70"/>
      <c r="CK21" s="79"/>
      <c r="CL21" s="70"/>
      <c r="CM21" s="80"/>
      <c r="CN21" s="70"/>
      <c r="CO21" s="79"/>
      <c r="CP21" s="70"/>
      <c r="CQ21" s="79"/>
      <c r="CR21" s="70"/>
      <c r="CS21" s="80"/>
      <c r="CT21" s="70"/>
      <c r="CU21" s="80"/>
      <c r="CV21" s="70"/>
      <c r="CW21" s="80"/>
      <c r="CX21" s="70"/>
      <c r="CY21" s="79"/>
      <c r="CZ21" s="70"/>
      <c r="DA21" s="79"/>
      <c r="DB21" s="70"/>
      <c r="DC21" s="79"/>
      <c r="DD21" s="70"/>
      <c r="DE21" s="80"/>
      <c r="DF21" s="70"/>
      <c r="DG21" s="79"/>
      <c r="DH21" s="70"/>
      <c r="DI21" s="79"/>
      <c r="DJ21" s="70"/>
      <c r="DK21" s="79"/>
      <c r="DL21" s="70"/>
      <c r="DM21" s="79"/>
      <c r="DN21" s="70"/>
      <c r="DO21" s="79"/>
      <c r="DP21" s="70"/>
      <c r="DQ21" s="79"/>
      <c r="DR21" s="70"/>
      <c r="DS21" s="79"/>
      <c r="DT21" s="70"/>
      <c r="DU21" s="79"/>
      <c r="DV21" s="70"/>
      <c r="DW21" s="79"/>
      <c r="DX21" s="70"/>
      <c r="DY21" s="79"/>
      <c r="DZ21" s="70"/>
      <c r="EA21" s="79"/>
      <c r="EB21" s="70"/>
      <c r="EC21" s="79"/>
      <c r="ED21" s="70"/>
      <c r="EE21" s="79"/>
      <c r="EF21" s="70"/>
      <c r="EG21" s="79"/>
      <c r="EH21" s="70"/>
      <c r="EI21" s="79"/>
      <c r="EJ21" s="70"/>
      <c r="EK21" s="79"/>
      <c r="EL21" s="70">
        <f t="shared" si="9"/>
        <v>0</v>
      </c>
      <c r="EM21" s="69"/>
      <c r="EN21" s="70"/>
      <c r="EO21" s="88">
        <v>10</v>
      </c>
      <c r="EP21" s="88">
        <f>(EO21*E21*F21*H21*K21)/12*4+(EO21*E21*F21*I21*K21)/12*8</f>
        <v>1952980.7173333331</v>
      </c>
      <c r="EQ21" s="76">
        <f t="shared" si="10"/>
        <v>10</v>
      </c>
      <c r="ER21" s="76">
        <f t="shared" si="10"/>
        <v>1952980.7173333331</v>
      </c>
    </row>
    <row r="22" spans="1:148" s="60" customFormat="1" ht="15" customHeight="1" x14ac:dyDescent="0.25">
      <c r="A22" s="91">
        <v>3</v>
      </c>
      <c r="B22" s="91"/>
      <c r="C22" s="54" t="s">
        <v>176</v>
      </c>
      <c r="D22" s="92" t="s">
        <v>177</v>
      </c>
      <c r="E22" s="64">
        <v>13916</v>
      </c>
      <c r="F22" s="93"/>
      <c r="G22" s="66"/>
      <c r="H22" s="57"/>
      <c r="I22" s="57"/>
      <c r="J22" s="58"/>
      <c r="K22" s="94"/>
      <c r="L22" s="94"/>
      <c r="M22" s="94"/>
      <c r="N22" s="95">
        <v>2.57</v>
      </c>
      <c r="O22" s="61">
        <f>O23</f>
        <v>1</v>
      </c>
      <c r="P22" s="61">
        <f t="shared" ref="P22:CA22" si="11">P23</f>
        <v>19092.752</v>
      </c>
      <c r="Q22" s="61">
        <f t="shared" si="11"/>
        <v>0</v>
      </c>
      <c r="R22" s="61">
        <f t="shared" si="11"/>
        <v>0</v>
      </c>
      <c r="S22" s="61">
        <f t="shared" si="11"/>
        <v>0</v>
      </c>
      <c r="T22" s="61">
        <f t="shared" si="11"/>
        <v>0</v>
      </c>
      <c r="U22" s="61">
        <f t="shared" si="11"/>
        <v>0</v>
      </c>
      <c r="V22" s="61">
        <f t="shared" si="11"/>
        <v>0</v>
      </c>
      <c r="W22" s="61">
        <f t="shared" si="11"/>
        <v>0</v>
      </c>
      <c r="X22" s="61">
        <f t="shared" si="11"/>
        <v>0</v>
      </c>
      <c r="Y22" s="61">
        <f t="shared" si="11"/>
        <v>0</v>
      </c>
      <c r="Z22" s="61">
        <f t="shared" si="11"/>
        <v>0</v>
      </c>
      <c r="AA22" s="61">
        <f t="shared" si="11"/>
        <v>1</v>
      </c>
      <c r="AB22" s="61">
        <f t="shared" si="11"/>
        <v>19092.752</v>
      </c>
      <c r="AC22" s="61">
        <f t="shared" si="11"/>
        <v>0</v>
      </c>
      <c r="AD22" s="61">
        <f t="shared" si="11"/>
        <v>0</v>
      </c>
      <c r="AE22" s="61">
        <f t="shared" si="11"/>
        <v>0</v>
      </c>
      <c r="AF22" s="61">
        <f t="shared" si="11"/>
        <v>0</v>
      </c>
      <c r="AG22" s="61">
        <f t="shared" si="11"/>
        <v>0</v>
      </c>
      <c r="AH22" s="61">
        <f t="shared" si="11"/>
        <v>0</v>
      </c>
      <c r="AI22" s="61">
        <f t="shared" si="11"/>
        <v>0</v>
      </c>
      <c r="AJ22" s="61">
        <f t="shared" si="11"/>
        <v>0</v>
      </c>
      <c r="AK22" s="61">
        <f t="shared" si="11"/>
        <v>0</v>
      </c>
      <c r="AL22" s="61">
        <f t="shared" si="11"/>
        <v>0</v>
      </c>
      <c r="AM22" s="61">
        <f t="shared" si="11"/>
        <v>0</v>
      </c>
      <c r="AN22" s="61">
        <f t="shared" si="11"/>
        <v>0</v>
      </c>
      <c r="AO22" s="61">
        <f t="shared" si="11"/>
        <v>0</v>
      </c>
      <c r="AP22" s="61">
        <f t="shared" si="11"/>
        <v>0</v>
      </c>
      <c r="AQ22" s="61">
        <f t="shared" si="11"/>
        <v>0</v>
      </c>
      <c r="AR22" s="61">
        <f t="shared" si="11"/>
        <v>0</v>
      </c>
      <c r="AS22" s="61">
        <f t="shared" si="11"/>
        <v>0</v>
      </c>
      <c r="AT22" s="61">
        <f t="shared" si="11"/>
        <v>0</v>
      </c>
      <c r="AU22" s="61">
        <f t="shared" si="11"/>
        <v>0</v>
      </c>
      <c r="AV22" s="61">
        <f t="shared" si="11"/>
        <v>0</v>
      </c>
      <c r="AW22" s="61">
        <f t="shared" si="11"/>
        <v>0</v>
      </c>
      <c r="AX22" s="61">
        <f t="shared" si="11"/>
        <v>0</v>
      </c>
      <c r="AY22" s="61">
        <f t="shared" si="11"/>
        <v>0</v>
      </c>
      <c r="AZ22" s="61">
        <f t="shared" si="11"/>
        <v>0</v>
      </c>
      <c r="BA22" s="61">
        <f t="shared" si="11"/>
        <v>5</v>
      </c>
      <c r="BB22" s="61">
        <f t="shared" si="11"/>
        <v>95463.75999999998</v>
      </c>
      <c r="BC22" s="61">
        <f t="shared" si="11"/>
        <v>0</v>
      </c>
      <c r="BD22" s="61">
        <f t="shared" si="11"/>
        <v>0</v>
      </c>
      <c r="BE22" s="61">
        <f t="shared" si="11"/>
        <v>0</v>
      </c>
      <c r="BF22" s="61">
        <f t="shared" si="11"/>
        <v>0</v>
      </c>
      <c r="BG22" s="61">
        <f t="shared" si="11"/>
        <v>0</v>
      </c>
      <c r="BH22" s="61">
        <f t="shared" si="11"/>
        <v>0</v>
      </c>
      <c r="BI22" s="61">
        <f t="shared" si="11"/>
        <v>0</v>
      </c>
      <c r="BJ22" s="61">
        <f t="shared" si="11"/>
        <v>0</v>
      </c>
      <c r="BK22" s="61">
        <f t="shared" si="11"/>
        <v>0</v>
      </c>
      <c r="BL22" s="61">
        <f t="shared" si="11"/>
        <v>0</v>
      </c>
      <c r="BM22" s="61">
        <f t="shared" si="11"/>
        <v>0</v>
      </c>
      <c r="BN22" s="61">
        <f t="shared" si="11"/>
        <v>0</v>
      </c>
      <c r="BO22" s="61">
        <f t="shared" si="11"/>
        <v>0</v>
      </c>
      <c r="BP22" s="61">
        <f t="shared" si="11"/>
        <v>0</v>
      </c>
      <c r="BQ22" s="61">
        <f t="shared" si="11"/>
        <v>5</v>
      </c>
      <c r="BR22" s="61">
        <f t="shared" si="11"/>
        <v>95463.75999999998</v>
      </c>
      <c r="BS22" s="61">
        <f t="shared" si="11"/>
        <v>0</v>
      </c>
      <c r="BT22" s="61">
        <f t="shared" si="11"/>
        <v>0</v>
      </c>
      <c r="BU22" s="61">
        <f t="shared" si="11"/>
        <v>0</v>
      </c>
      <c r="BV22" s="61">
        <f t="shared" si="11"/>
        <v>0</v>
      </c>
      <c r="BW22" s="61">
        <f t="shared" si="11"/>
        <v>0</v>
      </c>
      <c r="BX22" s="61">
        <f t="shared" si="11"/>
        <v>0</v>
      </c>
      <c r="BY22" s="61">
        <f t="shared" si="11"/>
        <v>0</v>
      </c>
      <c r="BZ22" s="61">
        <f t="shared" si="11"/>
        <v>0</v>
      </c>
      <c r="CA22" s="61">
        <f t="shared" si="11"/>
        <v>0</v>
      </c>
      <c r="CB22" s="61">
        <f t="shared" ref="CB22:EM22" si="12">CB23</f>
        <v>0</v>
      </c>
      <c r="CC22" s="61">
        <f t="shared" si="12"/>
        <v>0</v>
      </c>
      <c r="CD22" s="61">
        <f t="shared" si="12"/>
        <v>0</v>
      </c>
      <c r="CE22" s="61">
        <f t="shared" si="12"/>
        <v>0</v>
      </c>
      <c r="CF22" s="61">
        <f t="shared" si="12"/>
        <v>0</v>
      </c>
      <c r="CG22" s="61">
        <f t="shared" si="12"/>
        <v>0</v>
      </c>
      <c r="CH22" s="61">
        <f t="shared" si="12"/>
        <v>0</v>
      </c>
      <c r="CI22" s="61">
        <f t="shared" si="12"/>
        <v>0</v>
      </c>
      <c r="CJ22" s="61">
        <f t="shared" si="12"/>
        <v>0</v>
      </c>
      <c r="CK22" s="61">
        <f t="shared" si="12"/>
        <v>0</v>
      </c>
      <c r="CL22" s="61">
        <f t="shared" si="12"/>
        <v>0</v>
      </c>
      <c r="CM22" s="61">
        <f t="shared" si="12"/>
        <v>0</v>
      </c>
      <c r="CN22" s="61">
        <f t="shared" si="12"/>
        <v>0</v>
      </c>
      <c r="CO22" s="61">
        <f t="shared" si="12"/>
        <v>0</v>
      </c>
      <c r="CP22" s="61">
        <f t="shared" si="12"/>
        <v>0</v>
      </c>
      <c r="CQ22" s="61">
        <f t="shared" si="12"/>
        <v>0</v>
      </c>
      <c r="CR22" s="61">
        <f t="shared" si="12"/>
        <v>0</v>
      </c>
      <c r="CS22" s="61">
        <f t="shared" si="12"/>
        <v>0</v>
      </c>
      <c r="CT22" s="61">
        <f t="shared" si="12"/>
        <v>0</v>
      </c>
      <c r="CU22" s="61">
        <f t="shared" si="12"/>
        <v>0</v>
      </c>
      <c r="CV22" s="61">
        <f t="shared" si="12"/>
        <v>0</v>
      </c>
      <c r="CW22" s="61">
        <f t="shared" si="12"/>
        <v>0</v>
      </c>
      <c r="CX22" s="61">
        <f t="shared" si="12"/>
        <v>0</v>
      </c>
      <c r="CY22" s="61">
        <f t="shared" si="12"/>
        <v>0</v>
      </c>
      <c r="CZ22" s="61">
        <f t="shared" si="12"/>
        <v>0</v>
      </c>
      <c r="DA22" s="61">
        <f t="shared" si="12"/>
        <v>0</v>
      </c>
      <c r="DB22" s="61">
        <f t="shared" si="12"/>
        <v>0</v>
      </c>
      <c r="DC22" s="61">
        <f t="shared" si="12"/>
        <v>0</v>
      </c>
      <c r="DD22" s="61">
        <f t="shared" si="12"/>
        <v>0</v>
      </c>
      <c r="DE22" s="61">
        <f t="shared" si="12"/>
        <v>0</v>
      </c>
      <c r="DF22" s="61">
        <f t="shared" si="12"/>
        <v>0</v>
      </c>
      <c r="DG22" s="61">
        <f t="shared" si="12"/>
        <v>0</v>
      </c>
      <c r="DH22" s="61">
        <f t="shared" si="12"/>
        <v>0</v>
      </c>
      <c r="DI22" s="61">
        <f t="shared" si="12"/>
        <v>0</v>
      </c>
      <c r="DJ22" s="61">
        <f t="shared" si="12"/>
        <v>0</v>
      </c>
      <c r="DK22" s="61">
        <f t="shared" si="12"/>
        <v>0</v>
      </c>
      <c r="DL22" s="61">
        <f t="shared" si="12"/>
        <v>0</v>
      </c>
      <c r="DM22" s="61">
        <f t="shared" si="12"/>
        <v>0</v>
      </c>
      <c r="DN22" s="61">
        <f t="shared" si="12"/>
        <v>0</v>
      </c>
      <c r="DO22" s="61">
        <f t="shared" si="12"/>
        <v>0</v>
      </c>
      <c r="DP22" s="61">
        <f t="shared" si="12"/>
        <v>0</v>
      </c>
      <c r="DQ22" s="61">
        <f t="shared" si="12"/>
        <v>0</v>
      </c>
      <c r="DR22" s="61">
        <f t="shared" si="12"/>
        <v>0</v>
      </c>
      <c r="DS22" s="61">
        <f t="shared" si="12"/>
        <v>0</v>
      </c>
      <c r="DT22" s="61">
        <f t="shared" si="12"/>
        <v>0</v>
      </c>
      <c r="DU22" s="61">
        <f t="shared" si="12"/>
        <v>0</v>
      </c>
      <c r="DV22" s="61">
        <f t="shared" si="12"/>
        <v>0</v>
      </c>
      <c r="DW22" s="61">
        <f t="shared" si="12"/>
        <v>0</v>
      </c>
      <c r="DX22" s="61">
        <f t="shared" si="12"/>
        <v>0</v>
      </c>
      <c r="DY22" s="61">
        <f t="shared" si="12"/>
        <v>0</v>
      </c>
      <c r="DZ22" s="61">
        <f t="shared" si="12"/>
        <v>0</v>
      </c>
      <c r="EA22" s="61">
        <f t="shared" si="12"/>
        <v>0</v>
      </c>
      <c r="EB22" s="61">
        <f t="shared" si="12"/>
        <v>0</v>
      </c>
      <c r="EC22" s="61">
        <f t="shared" si="12"/>
        <v>0</v>
      </c>
      <c r="ED22" s="61">
        <f t="shared" si="12"/>
        <v>0</v>
      </c>
      <c r="EE22" s="61">
        <f t="shared" si="12"/>
        <v>0</v>
      </c>
      <c r="EF22" s="61">
        <f t="shared" si="12"/>
        <v>0</v>
      </c>
      <c r="EG22" s="61">
        <f t="shared" si="12"/>
        <v>0</v>
      </c>
      <c r="EH22" s="61">
        <f t="shared" si="12"/>
        <v>0</v>
      </c>
      <c r="EI22" s="61">
        <f t="shared" si="12"/>
        <v>0</v>
      </c>
      <c r="EJ22" s="61">
        <f t="shared" si="12"/>
        <v>0</v>
      </c>
      <c r="EK22" s="61">
        <f t="shared" si="12"/>
        <v>0</v>
      </c>
      <c r="EL22" s="61">
        <f t="shared" si="12"/>
        <v>0</v>
      </c>
      <c r="EM22" s="61">
        <f t="shared" si="12"/>
        <v>0</v>
      </c>
      <c r="EN22" s="61">
        <f t="shared" ref="EN22:ER22" si="13">EN23</f>
        <v>0</v>
      </c>
      <c r="EO22" s="61"/>
      <c r="EP22" s="61"/>
      <c r="EQ22" s="61">
        <f t="shared" si="13"/>
        <v>12</v>
      </c>
      <c r="ER22" s="61">
        <f t="shared" si="13"/>
        <v>229113.02399999995</v>
      </c>
    </row>
    <row r="23" spans="1:148" s="3" customFormat="1" ht="30" customHeight="1" x14ac:dyDescent="0.25">
      <c r="A23" s="54"/>
      <c r="B23" s="226">
        <v>11</v>
      </c>
      <c r="C23" s="227" t="s">
        <v>178</v>
      </c>
      <c r="D23" s="96" t="s">
        <v>179</v>
      </c>
      <c r="E23" s="64">
        <v>13916</v>
      </c>
      <c r="F23" s="97">
        <v>0.98</v>
      </c>
      <c r="G23" s="66"/>
      <c r="H23" s="228">
        <v>1</v>
      </c>
      <c r="I23" s="229"/>
      <c r="J23" s="98"/>
      <c r="K23" s="99">
        <v>1.4</v>
      </c>
      <c r="L23" s="99">
        <v>1.68</v>
      </c>
      <c r="M23" s="99">
        <v>2.23</v>
      </c>
      <c r="N23" s="100">
        <v>2.57</v>
      </c>
      <c r="O23" s="101">
        <v>1</v>
      </c>
      <c r="P23" s="102">
        <f>O23*E23*F23*H23*K23*$P$9</f>
        <v>19092.752</v>
      </c>
      <c r="Q23" s="103"/>
      <c r="R23" s="102">
        <f>Q23*E23*F23*H23*K23*$R$9</f>
        <v>0</v>
      </c>
      <c r="S23" s="103"/>
      <c r="T23" s="104">
        <f>S23*E23*F23*H23*K23*$T$9</f>
        <v>0</v>
      </c>
      <c r="U23" s="101"/>
      <c r="V23" s="102">
        <f>SUM(U23*E23*F23*H23*K23*$V$9)</f>
        <v>0</v>
      </c>
      <c r="W23" s="101"/>
      <c r="X23" s="104">
        <f>SUM(W23*E23*F23*H23*K23*$X$9)</f>
        <v>0</v>
      </c>
      <c r="Y23" s="101"/>
      <c r="Z23" s="102">
        <f>SUM(Y23*E23*F23*H23*K23*$Z$9)</f>
        <v>0</v>
      </c>
      <c r="AA23" s="103">
        <v>1</v>
      </c>
      <c r="AB23" s="102">
        <f>SUM(AA23*E23*F23*H23*K23*$AB$9)</f>
        <v>19092.752</v>
      </c>
      <c r="AC23" s="105"/>
      <c r="AD23" s="105"/>
      <c r="AE23" s="103"/>
      <c r="AF23" s="102">
        <f>SUM(AE23*E23*F23*H23*K23*$AF$9)</f>
        <v>0</v>
      </c>
      <c r="AG23" s="103"/>
      <c r="AH23" s="102">
        <f>SUM(AG23*E23*F23*H23*L23*$AH$9)</f>
        <v>0</v>
      </c>
      <c r="AI23" s="103"/>
      <c r="AJ23" s="102">
        <f>SUM(AI23*E23*F23*H23*L23*$AJ$9)</f>
        <v>0</v>
      </c>
      <c r="AK23" s="101"/>
      <c r="AL23" s="102">
        <f>SUM(AK23*E23*F23*H23*K23*$AL$9)</f>
        <v>0</v>
      </c>
      <c r="AM23" s="103"/>
      <c r="AN23" s="104">
        <f>SUM(AM23*E23*F23*H23*K23*$AN$9)</f>
        <v>0</v>
      </c>
      <c r="AO23" s="101"/>
      <c r="AP23" s="102">
        <f>SUM(AO23*E23*F23*H23*K23*$AP$9)</f>
        <v>0</v>
      </c>
      <c r="AQ23" s="106"/>
      <c r="AR23" s="102">
        <f>SUM(AQ23*E23*F23*H23*K23*$AR$9)</f>
        <v>0</v>
      </c>
      <c r="AS23" s="103"/>
      <c r="AT23" s="102">
        <f>SUM(E23*F23*H23*K23*AS23*$AT$9)</f>
        <v>0</v>
      </c>
      <c r="AU23" s="103"/>
      <c r="AV23" s="102">
        <f>SUM(AU23*E23*F23*H23*K23*$AV$9)</f>
        <v>0</v>
      </c>
      <c r="AW23" s="101"/>
      <c r="AX23" s="102">
        <f>SUM(AW23*E23*F23*H23*K23*$AX$9)</f>
        <v>0</v>
      </c>
      <c r="AY23" s="101"/>
      <c r="AZ23" s="104">
        <f>SUM(AY23*E23*F23*H23*K23*$AZ$9)</f>
        <v>0</v>
      </c>
      <c r="BA23" s="101">
        <v>5</v>
      </c>
      <c r="BB23" s="102">
        <f>SUM(BA23*E23*F23*H23*K23*$BB$9)</f>
        <v>95463.75999999998</v>
      </c>
      <c r="BC23" s="101"/>
      <c r="BD23" s="102">
        <f>SUM(BC23*E23*F23*H23*K23*$BD$9)</f>
        <v>0</v>
      </c>
      <c r="BE23" s="101"/>
      <c r="BF23" s="102">
        <f>SUM(BE23*E23*F23*H23*K23*$BF$9)</f>
        <v>0</v>
      </c>
      <c r="BG23" s="101"/>
      <c r="BH23" s="102">
        <f>SUM(BG23*E23*F23*H23*K23*$BH$9)</f>
        <v>0</v>
      </c>
      <c r="BI23" s="101"/>
      <c r="BJ23" s="102">
        <f>BI23*E23*F23*H23*K23*$BJ$9</f>
        <v>0</v>
      </c>
      <c r="BK23" s="101"/>
      <c r="BL23" s="102">
        <f>BK23*E23*F23*H23*K23*$BL$9</f>
        <v>0</v>
      </c>
      <c r="BM23" s="101"/>
      <c r="BN23" s="102">
        <f>BM23*E23*F23*H23*K23*$BN$9</f>
        <v>0</v>
      </c>
      <c r="BO23" s="101"/>
      <c r="BP23" s="102">
        <f>SUM(BO23*E23*F23*H23*K23*$BP$9)</f>
        <v>0</v>
      </c>
      <c r="BQ23" s="101">
        <v>5</v>
      </c>
      <c r="BR23" s="102">
        <f>SUM(BQ23*E23*F23*H23*K23*$BR$9)</f>
        <v>95463.75999999998</v>
      </c>
      <c r="BS23" s="101"/>
      <c r="BT23" s="102">
        <f>SUM(BS23*E23*F23*H23*K23*$BT$9)</f>
        <v>0</v>
      </c>
      <c r="BU23" s="101"/>
      <c r="BV23" s="102">
        <f>SUM(BU23*E23*F23*H23*K23*$BV$9)</f>
        <v>0</v>
      </c>
      <c r="BW23" s="101"/>
      <c r="BX23" s="102">
        <f>SUM(BW23*E23*F23*H23*K23*$BX$9)</f>
        <v>0</v>
      </c>
      <c r="BY23" s="107"/>
      <c r="BZ23" s="108">
        <f>BY23*E23*F23*H23*K23*$BZ$9</f>
        <v>0</v>
      </c>
      <c r="CA23" s="101"/>
      <c r="CB23" s="102">
        <f>SUM(CA23*E23*F23*H23*K23*$CB$9)</f>
        <v>0</v>
      </c>
      <c r="CC23" s="103"/>
      <c r="CD23" s="102">
        <f>SUM(CC23*E23*F23*H23*K23*$CD$9)</f>
        <v>0</v>
      </c>
      <c r="CE23" s="101"/>
      <c r="CF23" s="102">
        <f>SUM(CE23*E23*F23*H23*K23*$CF$9)</f>
        <v>0</v>
      </c>
      <c r="CG23" s="101"/>
      <c r="CH23" s="102">
        <f>SUM(CG23*E23*F23*H23*K23*$CH$9)</f>
        <v>0</v>
      </c>
      <c r="CI23" s="101"/>
      <c r="CJ23" s="102">
        <f>CI23*E23*F23*H23*K23*$CJ$9</f>
        <v>0</v>
      </c>
      <c r="CK23" s="106"/>
      <c r="CL23" s="102">
        <f>SUM(CK23*E23*F23*H23*K23*$CL$9)</f>
        <v>0</v>
      </c>
      <c r="CM23" s="103"/>
      <c r="CN23" s="102">
        <f>SUM(CM23*E23*F23*H23*L23*$CN$9)</f>
        <v>0</v>
      </c>
      <c r="CO23" s="101"/>
      <c r="CP23" s="102">
        <f>SUM(CO23*E23*F23*H23*L23*$CP$9)</f>
        <v>0</v>
      </c>
      <c r="CQ23" s="101"/>
      <c r="CR23" s="102">
        <f>SUM(CQ23*E23*F23*H23*L23*$CR$9)</f>
        <v>0</v>
      </c>
      <c r="CS23" s="103"/>
      <c r="CT23" s="102">
        <f>SUM(CS23*E23*F23*H23*L23*$CT$9)</f>
        <v>0</v>
      </c>
      <c r="CU23" s="103"/>
      <c r="CV23" s="102">
        <f>SUM(CU23*E23*F23*H23*L23*$CV$9)</f>
        <v>0</v>
      </c>
      <c r="CW23" s="103"/>
      <c r="CX23" s="102">
        <f>SUM(CW23*E23*F23*H23*L23*$CX$9)</f>
        <v>0</v>
      </c>
      <c r="CY23" s="101"/>
      <c r="CZ23" s="102">
        <f>SUM(CY23*E23*F23*H23*L23*$CZ$9)</f>
        <v>0</v>
      </c>
      <c r="DA23" s="101"/>
      <c r="DB23" s="102">
        <f>SUM(DA23*E23*F23*H23*L23*$DB$9)</f>
        <v>0</v>
      </c>
      <c r="DC23" s="101"/>
      <c r="DD23" s="102">
        <f>SUM(DC23*E23*F23*H23*L23*$DD$9)</f>
        <v>0</v>
      </c>
      <c r="DE23" s="103"/>
      <c r="DF23" s="102">
        <f>SUM(DE23*E23*F23*H23*L23*$DF$9)</f>
        <v>0</v>
      </c>
      <c r="DG23" s="101"/>
      <c r="DH23" s="102">
        <f>SUM(DG23*E23*F23*H23*L23*$DH$9)</f>
        <v>0</v>
      </c>
      <c r="DI23" s="101"/>
      <c r="DJ23" s="102">
        <f>SUM(DI23*E23*F23*H23*L23*$DJ$9)</f>
        <v>0</v>
      </c>
      <c r="DK23" s="101"/>
      <c r="DL23" s="102">
        <f>SUM(DK23*E23*F23*H23*L23*$DL$9)</f>
        <v>0</v>
      </c>
      <c r="DM23" s="101"/>
      <c r="DN23" s="102">
        <f>SUM(DM23*E23*F23*H23*L23*$DN$9)</f>
        <v>0</v>
      </c>
      <c r="DO23" s="106"/>
      <c r="DP23" s="102">
        <f>SUM(DO23*E23*F23*H23*L23*$DP$9)</f>
        <v>0</v>
      </c>
      <c r="DQ23" s="101"/>
      <c r="DR23" s="102">
        <f>DQ23*E23*F23*H23*L23*$DR$9</f>
        <v>0</v>
      </c>
      <c r="DS23" s="101"/>
      <c r="DT23" s="102">
        <f>SUM(DS23*E23*F23*H23*L23*$DT$9)</f>
        <v>0</v>
      </c>
      <c r="DU23" s="101"/>
      <c r="DV23" s="102">
        <f>SUM(DU23*E23*F23*H23*L23*$DV$9)</f>
        <v>0</v>
      </c>
      <c r="DW23" s="101"/>
      <c r="DX23" s="102">
        <f>SUM(DW23*E23*F23*H23*M23*$DX$9)</f>
        <v>0</v>
      </c>
      <c r="DY23" s="101"/>
      <c r="DZ23" s="102">
        <f>SUM(DY23*E23*F23*H23*N23*$DZ$9)</f>
        <v>0</v>
      </c>
      <c r="EA23" s="106"/>
      <c r="EB23" s="102">
        <f>SUM(EA23*E23*F23*H23*K23*$EB$9)</f>
        <v>0</v>
      </c>
      <c r="EC23" s="106"/>
      <c r="ED23" s="70">
        <f>SUM(EC23*E23*F23*H23*K23*$ED$9)</f>
        <v>0</v>
      </c>
      <c r="EE23" s="101"/>
      <c r="EF23" s="102">
        <f>SUM(EE23*E23*F23*H23*K23*$EF$9)</f>
        <v>0</v>
      </c>
      <c r="EG23" s="106"/>
      <c r="EH23" s="102">
        <f>SUM(EG23*E23*F23*H23*K23*$EH$9)</f>
        <v>0</v>
      </c>
      <c r="EI23" s="106"/>
      <c r="EJ23" s="102">
        <f>EI23*E23*F23*H23*K23*$EJ$9</f>
        <v>0</v>
      </c>
      <c r="EK23" s="106"/>
      <c r="EL23" s="102">
        <f>EK23*E23*F23*H23*K23*$EL$9</f>
        <v>0</v>
      </c>
      <c r="EM23" s="106"/>
      <c r="EN23" s="102"/>
      <c r="EO23" s="109"/>
      <c r="EP23" s="109"/>
      <c r="EQ23" s="110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12</v>
      </c>
      <c r="ER23" s="110">
        <f>SUM(P23,Z23,R23,T23,AB23,V23,X23,AF23,AH23,AJ23,AL23,AN23,AT23,AV23,AX23,AR23,CN23,CT23,CX23,CB23,CD23,DD23,DF23,DH23,DJ23,DL23,DN23,DP23,AZ23,AP23,BB23,BD23,BF23,BH23,BJ23,BL23,BN23,BP23,BR23,BT23,BV23,EF23,EH23,EB23,ED23,BX23,BZ23,CV23,CP23,CR23,CZ23,DB23,CF23,CH23,CJ23,CL23,DR23,DT23,DV23,DX23,DZ23,EJ23,EL23,EN23)</f>
        <v>229113.02399999995</v>
      </c>
    </row>
    <row r="24" spans="1:148" s="116" customFormat="1" ht="15" x14ac:dyDescent="0.25">
      <c r="A24" s="91">
        <v>4</v>
      </c>
      <c r="B24" s="91"/>
      <c r="C24" s="54" t="s">
        <v>180</v>
      </c>
      <c r="D24" s="111" t="s">
        <v>181</v>
      </c>
      <c r="E24" s="64">
        <v>13916</v>
      </c>
      <c r="F24" s="93"/>
      <c r="G24" s="66"/>
      <c r="H24" s="57"/>
      <c r="I24" s="112"/>
      <c r="J24" s="113"/>
      <c r="K24" s="114"/>
      <c r="L24" s="114"/>
      <c r="M24" s="114"/>
      <c r="N24" s="115">
        <v>2.57</v>
      </c>
      <c r="O24" s="61">
        <f>O25</f>
        <v>12</v>
      </c>
      <c r="P24" s="61">
        <f t="shared" ref="P24:CA24" si="14">P25</f>
        <v>208072.03200000001</v>
      </c>
      <c r="Q24" s="61">
        <f t="shared" si="14"/>
        <v>0</v>
      </c>
      <c r="R24" s="61">
        <f t="shared" si="14"/>
        <v>0</v>
      </c>
      <c r="S24" s="61">
        <f t="shared" si="14"/>
        <v>0</v>
      </c>
      <c r="T24" s="61">
        <f t="shared" si="14"/>
        <v>0</v>
      </c>
      <c r="U24" s="61">
        <f t="shared" si="14"/>
        <v>0</v>
      </c>
      <c r="V24" s="61">
        <f t="shared" si="14"/>
        <v>0</v>
      </c>
      <c r="W24" s="61">
        <f t="shared" si="14"/>
        <v>0</v>
      </c>
      <c r="X24" s="61">
        <f t="shared" si="14"/>
        <v>0</v>
      </c>
      <c r="Y24" s="61">
        <f t="shared" si="14"/>
        <v>0</v>
      </c>
      <c r="Z24" s="61">
        <f t="shared" si="14"/>
        <v>0</v>
      </c>
      <c r="AA24" s="61">
        <f t="shared" si="14"/>
        <v>15</v>
      </c>
      <c r="AB24" s="61">
        <f t="shared" si="14"/>
        <v>260090.03999999998</v>
      </c>
      <c r="AC24" s="61">
        <f t="shared" si="14"/>
        <v>0</v>
      </c>
      <c r="AD24" s="61">
        <f t="shared" si="14"/>
        <v>0</v>
      </c>
      <c r="AE24" s="61">
        <f t="shared" si="14"/>
        <v>14</v>
      </c>
      <c r="AF24" s="61">
        <f t="shared" si="14"/>
        <v>242750.704</v>
      </c>
      <c r="AG24" s="61">
        <f t="shared" si="14"/>
        <v>0</v>
      </c>
      <c r="AH24" s="61">
        <f t="shared" si="14"/>
        <v>0</v>
      </c>
      <c r="AI24" s="61">
        <f t="shared" si="14"/>
        <v>8</v>
      </c>
      <c r="AJ24" s="61">
        <f t="shared" si="14"/>
        <v>166457.6256</v>
      </c>
      <c r="AK24" s="61">
        <f t="shared" si="14"/>
        <v>32</v>
      </c>
      <c r="AL24" s="61">
        <f t="shared" si="14"/>
        <v>554858.75199999998</v>
      </c>
      <c r="AM24" s="61">
        <f t="shared" si="14"/>
        <v>0</v>
      </c>
      <c r="AN24" s="61">
        <f t="shared" si="14"/>
        <v>0</v>
      </c>
      <c r="AO24" s="61">
        <f t="shared" si="14"/>
        <v>0</v>
      </c>
      <c r="AP24" s="61">
        <f t="shared" si="14"/>
        <v>0</v>
      </c>
      <c r="AQ24" s="61">
        <f t="shared" si="14"/>
        <v>0</v>
      </c>
      <c r="AR24" s="61">
        <f t="shared" si="14"/>
        <v>0</v>
      </c>
      <c r="AS24" s="61">
        <f t="shared" si="14"/>
        <v>0</v>
      </c>
      <c r="AT24" s="61">
        <f t="shared" si="14"/>
        <v>0</v>
      </c>
      <c r="AU24" s="61">
        <f t="shared" si="14"/>
        <v>0</v>
      </c>
      <c r="AV24" s="61">
        <f t="shared" si="14"/>
        <v>0</v>
      </c>
      <c r="AW24" s="61">
        <f t="shared" si="14"/>
        <v>0</v>
      </c>
      <c r="AX24" s="61">
        <f t="shared" si="14"/>
        <v>0</v>
      </c>
      <c r="AY24" s="61">
        <f t="shared" si="14"/>
        <v>10</v>
      </c>
      <c r="AZ24" s="61">
        <f t="shared" si="14"/>
        <v>173393.36000000002</v>
      </c>
      <c r="BA24" s="61">
        <f t="shared" si="14"/>
        <v>110</v>
      </c>
      <c r="BB24" s="61">
        <f t="shared" si="14"/>
        <v>1907326.9599999997</v>
      </c>
      <c r="BC24" s="61">
        <f t="shared" si="14"/>
        <v>12</v>
      </c>
      <c r="BD24" s="61">
        <f t="shared" si="14"/>
        <v>208072.03200000001</v>
      </c>
      <c r="BE24" s="61">
        <f t="shared" si="14"/>
        <v>124</v>
      </c>
      <c r="BF24" s="61">
        <f t="shared" si="14"/>
        <v>2150077.6639999999</v>
      </c>
      <c r="BG24" s="61">
        <f t="shared" si="14"/>
        <v>7</v>
      </c>
      <c r="BH24" s="61">
        <f t="shared" si="14"/>
        <v>121375.352</v>
      </c>
      <c r="BI24" s="61">
        <f t="shared" si="14"/>
        <v>78</v>
      </c>
      <c r="BJ24" s="61">
        <f t="shared" si="14"/>
        <v>1352468.2079999999</v>
      </c>
      <c r="BK24" s="61">
        <f t="shared" si="14"/>
        <v>41</v>
      </c>
      <c r="BL24" s="61">
        <f t="shared" si="14"/>
        <v>710912.77599999995</v>
      </c>
      <c r="BM24" s="61">
        <f t="shared" si="14"/>
        <v>5</v>
      </c>
      <c r="BN24" s="61">
        <f t="shared" si="14"/>
        <v>86696.680000000008</v>
      </c>
      <c r="BO24" s="61">
        <f t="shared" si="14"/>
        <v>0</v>
      </c>
      <c r="BP24" s="61">
        <f t="shared" si="14"/>
        <v>0</v>
      </c>
      <c r="BQ24" s="61">
        <f t="shared" si="14"/>
        <v>0</v>
      </c>
      <c r="BR24" s="61">
        <f t="shared" si="14"/>
        <v>0</v>
      </c>
      <c r="BS24" s="61">
        <f t="shared" si="14"/>
        <v>0</v>
      </c>
      <c r="BT24" s="61">
        <f t="shared" si="14"/>
        <v>0</v>
      </c>
      <c r="BU24" s="61">
        <f t="shared" si="14"/>
        <v>0</v>
      </c>
      <c r="BV24" s="61">
        <f t="shared" si="14"/>
        <v>0</v>
      </c>
      <c r="BW24" s="61">
        <f t="shared" si="14"/>
        <v>6</v>
      </c>
      <c r="BX24" s="61">
        <f t="shared" si="14"/>
        <v>104036.016</v>
      </c>
      <c r="BY24" s="61">
        <f t="shared" si="14"/>
        <v>10</v>
      </c>
      <c r="BZ24" s="61">
        <f t="shared" si="14"/>
        <v>173393.36000000002</v>
      </c>
      <c r="CA24" s="61">
        <f t="shared" si="14"/>
        <v>27</v>
      </c>
      <c r="CB24" s="61">
        <f t="shared" ref="CB24:EM24" si="15">CB25</f>
        <v>468162.07199999993</v>
      </c>
      <c r="CC24" s="61">
        <f t="shared" si="15"/>
        <v>15</v>
      </c>
      <c r="CD24" s="61">
        <f t="shared" si="15"/>
        <v>260090.03999999998</v>
      </c>
      <c r="CE24" s="61">
        <f t="shared" si="15"/>
        <v>18</v>
      </c>
      <c r="CF24" s="61">
        <f t="shared" si="15"/>
        <v>312108.04800000001</v>
      </c>
      <c r="CG24" s="61">
        <f t="shared" si="15"/>
        <v>16</v>
      </c>
      <c r="CH24" s="61">
        <f t="shared" si="15"/>
        <v>277429.37599999999</v>
      </c>
      <c r="CI24" s="61">
        <f t="shared" si="15"/>
        <v>40</v>
      </c>
      <c r="CJ24" s="61">
        <f t="shared" si="15"/>
        <v>693573.44000000006</v>
      </c>
      <c r="CK24" s="61">
        <f t="shared" si="15"/>
        <v>19</v>
      </c>
      <c r="CL24" s="61">
        <f t="shared" si="15"/>
        <v>329447.38399999996</v>
      </c>
      <c r="CM24" s="61">
        <f t="shared" si="15"/>
        <v>0</v>
      </c>
      <c r="CN24" s="61">
        <f t="shared" si="15"/>
        <v>0</v>
      </c>
      <c r="CO24" s="61">
        <f t="shared" si="15"/>
        <v>0</v>
      </c>
      <c r="CP24" s="61">
        <f t="shared" si="15"/>
        <v>0</v>
      </c>
      <c r="CQ24" s="61">
        <f t="shared" si="15"/>
        <v>0</v>
      </c>
      <c r="CR24" s="61">
        <f t="shared" si="15"/>
        <v>0</v>
      </c>
      <c r="CS24" s="61">
        <f t="shared" si="15"/>
        <v>35</v>
      </c>
      <c r="CT24" s="61">
        <f t="shared" si="15"/>
        <v>728252.11199999996</v>
      </c>
      <c r="CU24" s="61">
        <f t="shared" si="15"/>
        <v>0</v>
      </c>
      <c r="CV24" s="61">
        <f t="shared" si="15"/>
        <v>0</v>
      </c>
      <c r="CW24" s="61">
        <f t="shared" si="15"/>
        <v>0</v>
      </c>
      <c r="CX24" s="61">
        <f t="shared" si="15"/>
        <v>0</v>
      </c>
      <c r="CY24" s="61">
        <f t="shared" si="15"/>
        <v>0</v>
      </c>
      <c r="CZ24" s="61">
        <f t="shared" si="15"/>
        <v>0</v>
      </c>
      <c r="DA24" s="61">
        <f t="shared" si="15"/>
        <v>10</v>
      </c>
      <c r="DB24" s="61">
        <f t="shared" si="15"/>
        <v>208072.03200000001</v>
      </c>
      <c r="DC24" s="61">
        <f t="shared" si="15"/>
        <v>22</v>
      </c>
      <c r="DD24" s="61">
        <f t="shared" si="15"/>
        <v>457758.47040000005</v>
      </c>
      <c r="DE24" s="61">
        <f t="shared" si="15"/>
        <v>12</v>
      </c>
      <c r="DF24" s="61">
        <f t="shared" si="15"/>
        <v>249686.43839999998</v>
      </c>
      <c r="DG24" s="61">
        <f t="shared" si="15"/>
        <v>30</v>
      </c>
      <c r="DH24" s="61">
        <f t="shared" si="15"/>
        <v>624216.09600000002</v>
      </c>
      <c r="DI24" s="61">
        <f t="shared" si="15"/>
        <v>41</v>
      </c>
      <c r="DJ24" s="61">
        <f t="shared" si="15"/>
        <v>853095.33120000002</v>
      </c>
      <c r="DK24" s="61">
        <f t="shared" si="15"/>
        <v>10</v>
      </c>
      <c r="DL24" s="61">
        <f t="shared" si="15"/>
        <v>208072.03200000001</v>
      </c>
      <c r="DM24" s="61">
        <f t="shared" si="15"/>
        <v>16</v>
      </c>
      <c r="DN24" s="61">
        <f t="shared" si="15"/>
        <v>332915.2512</v>
      </c>
      <c r="DO24" s="61">
        <f t="shared" si="15"/>
        <v>4</v>
      </c>
      <c r="DP24" s="61">
        <f t="shared" si="15"/>
        <v>83228.8128</v>
      </c>
      <c r="DQ24" s="61">
        <f t="shared" si="15"/>
        <v>10</v>
      </c>
      <c r="DR24" s="61">
        <f t="shared" si="15"/>
        <v>208072.03200000001</v>
      </c>
      <c r="DS24" s="61">
        <f t="shared" si="15"/>
        <v>8</v>
      </c>
      <c r="DT24" s="61">
        <f t="shared" si="15"/>
        <v>166457.6256</v>
      </c>
      <c r="DU24" s="61">
        <f t="shared" si="15"/>
        <v>2</v>
      </c>
      <c r="DV24" s="61">
        <f t="shared" si="15"/>
        <v>41614.4064</v>
      </c>
      <c r="DW24" s="61">
        <f t="shared" si="15"/>
        <v>0</v>
      </c>
      <c r="DX24" s="61">
        <f t="shared" si="15"/>
        <v>0</v>
      </c>
      <c r="DY24" s="61">
        <f t="shared" si="15"/>
        <v>5</v>
      </c>
      <c r="DZ24" s="61">
        <f t="shared" si="15"/>
        <v>159150.334</v>
      </c>
      <c r="EA24" s="61">
        <f t="shared" si="15"/>
        <v>0</v>
      </c>
      <c r="EB24" s="61">
        <f t="shared" si="15"/>
        <v>0</v>
      </c>
      <c r="EC24" s="61">
        <f t="shared" si="15"/>
        <v>0</v>
      </c>
      <c r="ED24" s="61">
        <f t="shared" si="15"/>
        <v>0</v>
      </c>
      <c r="EE24" s="61">
        <f t="shared" si="15"/>
        <v>0</v>
      </c>
      <c r="EF24" s="61">
        <f t="shared" si="15"/>
        <v>0</v>
      </c>
      <c r="EG24" s="61">
        <f t="shared" si="15"/>
        <v>0</v>
      </c>
      <c r="EH24" s="61">
        <f t="shared" si="15"/>
        <v>0</v>
      </c>
      <c r="EI24" s="61">
        <f t="shared" si="15"/>
        <v>0</v>
      </c>
      <c r="EJ24" s="61">
        <f t="shared" si="15"/>
        <v>0</v>
      </c>
      <c r="EK24" s="61">
        <f t="shared" si="15"/>
        <v>0</v>
      </c>
      <c r="EL24" s="61">
        <f t="shared" si="15"/>
        <v>0</v>
      </c>
      <c r="EM24" s="61">
        <f t="shared" si="15"/>
        <v>0</v>
      </c>
      <c r="EN24" s="61">
        <f t="shared" ref="EN24:ER24" si="16">EN25</f>
        <v>0</v>
      </c>
      <c r="EO24" s="61"/>
      <c r="EP24" s="61"/>
      <c r="EQ24" s="61">
        <f t="shared" si="16"/>
        <v>824</v>
      </c>
      <c r="ER24" s="61">
        <f t="shared" si="16"/>
        <v>15081382.8956</v>
      </c>
    </row>
    <row r="25" spans="1:148" s="3" customFormat="1" x14ac:dyDescent="0.25">
      <c r="A25" s="54"/>
      <c r="B25" s="54">
        <v>12</v>
      </c>
      <c r="C25" s="218" t="s">
        <v>182</v>
      </c>
      <c r="D25" s="117" t="s">
        <v>183</v>
      </c>
      <c r="E25" s="64">
        <v>13916</v>
      </c>
      <c r="F25" s="118">
        <v>0.89</v>
      </c>
      <c r="G25" s="66"/>
      <c r="H25" s="119">
        <v>1</v>
      </c>
      <c r="I25" s="120"/>
      <c r="J25" s="120"/>
      <c r="K25" s="118">
        <v>1.4</v>
      </c>
      <c r="L25" s="118">
        <v>1.68</v>
      </c>
      <c r="M25" s="118">
        <v>2.23</v>
      </c>
      <c r="N25" s="121">
        <v>2.57</v>
      </c>
      <c r="O25" s="69">
        <v>12</v>
      </c>
      <c r="P25" s="70">
        <f>O25*E25*F25*H25*K25*$P$9</f>
        <v>208072.03200000001</v>
      </c>
      <c r="Q25" s="122"/>
      <c r="R25" s="70">
        <f>Q25*E25*F25*H25*K25*$R$9</f>
        <v>0</v>
      </c>
      <c r="S25" s="71"/>
      <c r="T25" s="71">
        <f>S25*E25*F25*H25*K25*$T$9</f>
        <v>0</v>
      </c>
      <c r="U25" s="69"/>
      <c r="V25" s="70">
        <f>SUM(U25*E25*F25*H25*K25*$V$9)</f>
        <v>0</v>
      </c>
      <c r="W25" s="69"/>
      <c r="X25" s="71">
        <f>SUM(W25*E25*F25*H25*K25*$X$9)</f>
        <v>0</v>
      </c>
      <c r="Y25" s="69"/>
      <c r="Z25" s="70">
        <f>SUM(Y25*E25*F25*H25*K25*$Z$9)</f>
        <v>0</v>
      </c>
      <c r="AA25" s="71">
        <v>15</v>
      </c>
      <c r="AB25" s="70">
        <f>SUM(AA25*E25*F25*H25*K25*$AB$9)</f>
        <v>260090.03999999998</v>
      </c>
      <c r="AC25" s="70"/>
      <c r="AD25" s="70"/>
      <c r="AE25" s="71">
        <v>14</v>
      </c>
      <c r="AF25" s="70">
        <f>SUM(AE25*E25*F25*H25*K25*$AF$9)</f>
        <v>242750.704</v>
      </c>
      <c r="AG25" s="71"/>
      <c r="AH25" s="70">
        <f>SUM(AG25*E25*F25*H25*L25*$AH$9)</f>
        <v>0</v>
      </c>
      <c r="AI25" s="71">
        <v>8</v>
      </c>
      <c r="AJ25" s="70">
        <f>SUM(AI25*E25*F25*H25*L25*$AJ$9)</f>
        <v>166457.6256</v>
      </c>
      <c r="AK25" s="69">
        <v>32</v>
      </c>
      <c r="AL25" s="70">
        <f>SUM(AK25*E25*F25*H25*K25*$AL$9)</f>
        <v>554858.75199999998</v>
      </c>
      <c r="AM25" s="71"/>
      <c r="AN25" s="71">
        <f>SUM(AM25*E25*F25*H25*K25*$AN$9)</f>
        <v>0</v>
      </c>
      <c r="AO25" s="69"/>
      <c r="AP25" s="70">
        <f>SUM(AO25*E25*F25*H25*K25*$AP$9)</f>
        <v>0</v>
      </c>
      <c r="AQ25" s="69"/>
      <c r="AR25" s="70">
        <f>SUM(AQ25*E25*F25*H25*K25*$AR$9)</f>
        <v>0</v>
      </c>
      <c r="AS25" s="71"/>
      <c r="AT25" s="70">
        <f>SUM(E25*F25*H25*K25*AS25*$AT$9)</f>
        <v>0</v>
      </c>
      <c r="AU25" s="71"/>
      <c r="AV25" s="70">
        <f>SUM(AU25*E25*F25*H25*K25*$AV$9)</f>
        <v>0</v>
      </c>
      <c r="AW25" s="69"/>
      <c r="AX25" s="70">
        <f>SUM(AW25*E25*F25*H25*K25*$AX$9)</f>
        <v>0</v>
      </c>
      <c r="AY25" s="69">
        <v>10</v>
      </c>
      <c r="AZ25" s="71">
        <f>SUM(AY25*E25*F25*H25*K25*$AZ$9)</f>
        <v>173393.36000000002</v>
      </c>
      <c r="BA25" s="69">
        <v>110</v>
      </c>
      <c r="BB25" s="70">
        <f>SUM(BA25*E25*F25*H25*K25*$BB$9)</f>
        <v>1907326.9599999997</v>
      </c>
      <c r="BC25" s="69">
        <v>12</v>
      </c>
      <c r="BD25" s="70">
        <f>SUM(BC25*E25*F25*H25*K25*$BD$9)</f>
        <v>208072.03200000001</v>
      </c>
      <c r="BE25" s="69">
        <v>124</v>
      </c>
      <c r="BF25" s="70">
        <f>SUM(BE25*E25*F25*H25*K25*$BF$9)</f>
        <v>2150077.6639999999</v>
      </c>
      <c r="BG25" s="69">
        <v>7</v>
      </c>
      <c r="BH25" s="70">
        <f>SUM(BG25*E25*F25*H25*K25*$BH$9)</f>
        <v>121375.352</v>
      </c>
      <c r="BI25" s="69">
        <v>78</v>
      </c>
      <c r="BJ25" s="70">
        <f>BI25*E25*F25*H25*K25*$BJ$9</f>
        <v>1352468.2079999999</v>
      </c>
      <c r="BK25" s="69">
        <v>41</v>
      </c>
      <c r="BL25" s="70">
        <f>BK25*E25*F25*H25*K25*$BL$9</f>
        <v>710912.77599999995</v>
      </c>
      <c r="BM25" s="69">
        <v>5</v>
      </c>
      <c r="BN25" s="70">
        <f>BM25*E25*F25*H25*K25*$BN$9</f>
        <v>86696.680000000008</v>
      </c>
      <c r="BO25" s="69"/>
      <c r="BP25" s="70">
        <f>SUM(BO25*E25*F25*H25*K25*$BP$9)</f>
        <v>0</v>
      </c>
      <c r="BQ25" s="69"/>
      <c r="BR25" s="70">
        <f>SUM(BQ25*E25*F25*H25*K25*$BR$9)</f>
        <v>0</v>
      </c>
      <c r="BS25" s="69"/>
      <c r="BT25" s="70">
        <f>SUM(BS25*E25*F25*H25*K25*$BT$9)</f>
        <v>0</v>
      </c>
      <c r="BU25" s="69"/>
      <c r="BV25" s="70">
        <f>SUM(BU25*E25*F25*H25*K25*$BV$9)</f>
        <v>0</v>
      </c>
      <c r="BW25" s="69">
        <v>6</v>
      </c>
      <c r="BX25" s="70">
        <f>SUM(BW25*E25*F25*H25*K25*$BX$9)</f>
        <v>104036.016</v>
      </c>
      <c r="BY25" s="73">
        <v>10</v>
      </c>
      <c r="BZ25" s="74">
        <f>BY25*E25*F25*H25*K25*$BZ$9</f>
        <v>173393.36000000002</v>
      </c>
      <c r="CA25" s="69">
        <v>27</v>
      </c>
      <c r="CB25" s="70">
        <f>SUM(CA25*E25*F25*H25*K25*$CB$9)</f>
        <v>468162.07199999993</v>
      </c>
      <c r="CC25" s="71">
        <v>15</v>
      </c>
      <c r="CD25" s="70">
        <f>SUM(CC25*E25*F25*H25*K25*$CD$9)</f>
        <v>260090.03999999998</v>
      </c>
      <c r="CE25" s="69">
        <v>18</v>
      </c>
      <c r="CF25" s="70">
        <f>SUM(CE25*E25*F25*H25*K25*$CF$9)</f>
        <v>312108.04800000001</v>
      </c>
      <c r="CG25" s="69">
        <v>16</v>
      </c>
      <c r="CH25" s="70">
        <f>SUM(CG25*E25*F25*H25*K25*$CH$9)</f>
        <v>277429.37599999999</v>
      </c>
      <c r="CI25" s="69">
        <v>40</v>
      </c>
      <c r="CJ25" s="70">
        <f>CI25*E25*F25*H25*K25*$CJ$9</f>
        <v>693573.44000000006</v>
      </c>
      <c r="CK25" s="69">
        <v>19</v>
      </c>
      <c r="CL25" s="70">
        <f>SUM(CK25*E25*F25*H25*K25*$CL$9)</f>
        <v>329447.38399999996</v>
      </c>
      <c r="CM25" s="71"/>
      <c r="CN25" s="70">
        <f>SUM(CM25*E25*F25*H25*L25*$CN$9)</f>
        <v>0</v>
      </c>
      <c r="CO25" s="69"/>
      <c r="CP25" s="70">
        <f>SUM(CO25*E25*F25*H25*L25*$CP$9)</f>
        <v>0</v>
      </c>
      <c r="CQ25" s="69"/>
      <c r="CR25" s="70">
        <f>SUM(CQ25*E25*F25*H25*L25*$CR$9)</f>
        <v>0</v>
      </c>
      <c r="CS25" s="71">
        <v>35</v>
      </c>
      <c r="CT25" s="70">
        <f>SUM(CS25*E25*F25*H25*L25*$CT$9)</f>
        <v>728252.11199999996</v>
      </c>
      <c r="CU25" s="71"/>
      <c r="CV25" s="70">
        <f>SUM(CU25*E25*F25*H25*L25*$CV$9)</f>
        <v>0</v>
      </c>
      <c r="CW25" s="71"/>
      <c r="CX25" s="70">
        <f>SUM(CW25*E25*F25*H25*L25*$CX$9)</f>
        <v>0</v>
      </c>
      <c r="CY25" s="69"/>
      <c r="CZ25" s="70">
        <f>SUM(CY25*E25*F25*H25*L25*$CZ$9)</f>
        <v>0</v>
      </c>
      <c r="DA25" s="69">
        <v>10</v>
      </c>
      <c r="DB25" s="70">
        <f>SUM(DA25*E25*F25*H25*L25*$DB$9)</f>
        <v>208072.03200000001</v>
      </c>
      <c r="DC25" s="69">
        <v>22</v>
      </c>
      <c r="DD25" s="70">
        <f>SUM(DC25*E25*F25*H25*L25*$DD$9)</f>
        <v>457758.47040000005</v>
      </c>
      <c r="DE25" s="71">
        <v>12</v>
      </c>
      <c r="DF25" s="70">
        <f>SUM(DE25*E25*F25*H25*L25*$DF$9)</f>
        <v>249686.43839999998</v>
      </c>
      <c r="DG25" s="69">
        <v>30</v>
      </c>
      <c r="DH25" s="70">
        <f>SUM(DG25*E25*F25*H25*L25*$DH$9)</f>
        <v>624216.09600000002</v>
      </c>
      <c r="DI25" s="69">
        <v>41</v>
      </c>
      <c r="DJ25" s="70">
        <f>SUM(DI25*E25*F25*H25*L25*$DJ$9)</f>
        <v>853095.33120000002</v>
      </c>
      <c r="DK25" s="69">
        <v>10</v>
      </c>
      <c r="DL25" s="70">
        <f>SUM(DK25*E25*F25*H25*L25*$DL$9)</f>
        <v>208072.03200000001</v>
      </c>
      <c r="DM25" s="69">
        <v>16</v>
      </c>
      <c r="DN25" s="70">
        <f>SUM(DM25*E25*F25*H25*L25*$DN$9)</f>
        <v>332915.2512</v>
      </c>
      <c r="DO25" s="69">
        <v>4</v>
      </c>
      <c r="DP25" s="70">
        <f>SUM(DO25*E25*F25*H25*L25*$DP$9)</f>
        <v>83228.8128</v>
      </c>
      <c r="DQ25" s="69">
        <v>10</v>
      </c>
      <c r="DR25" s="70">
        <f>DQ25*E25*F25*H25*L25*$DR$9</f>
        <v>208072.03200000001</v>
      </c>
      <c r="DS25" s="69">
        <v>8</v>
      </c>
      <c r="DT25" s="70">
        <f>SUM(DS25*E25*F25*H25*L25*$DT$9)</f>
        <v>166457.6256</v>
      </c>
      <c r="DU25" s="69">
        <v>2</v>
      </c>
      <c r="DV25" s="70">
        <f>SUM(DU25*E25*F25*H25*L25*$DV$9)</f>
        <v>41614.4064</v>
      </c>
      <c r="DW25" s="69"/>
      <c r="DX25" s="70">
        <f>SUM(DW25*E25*F25*H25*M25*$DX$9)</f>
        <v>0</v>
      </c>
      <c r="DY25" s="69">
        <v>5</v>
      </c>
      <c r="DZ25" s="70">
        <f>SUM(DY25*E25*F25*H25*N25*$DZ$9)</f>
        <v>159150.334</v>
      </c>
      <c r="EA25" s="69"/>
      <c r="EB25" s="70">
        <f>SUM(EA25*E25*F25*H25*K25*$EB$9)</f>
        <v>0</v>
      </c>
      <c r="EC25" s="69"/>
      <c r="ED25" s="70">
        <f>SUM(EC25*E25*F25*H25*K25*$ED$9)</f>
        <v>0</v>
      </c>
      <c r="EE25" s="69"/>
      <c r="EF25" s="70">
        <f>SUM(EE25*E25*F25*H25*K25*$EF$9)</f>
        <v>0</v>
      </c>
      <c r="EG25" s="69"/>
      <c r="EH25" s="70">
        <f>SUM(EG25*E25*F25*H25*K25*$EH$9)</f>
        <v>0</v>
      </c>
      <c r="EI25" s="69"/>
      <c r="EJ25" s="70">
        <f>EI25*E25*F25*H25*K25*$EJ$9</f>
        <v>0</v>
      </c>
      <c r="EK25" s="69"/>
      <c r="EL25" s="70">
        <f>EK25*E25*F25*H25*K25*$EL$9</f>
        <v>0</v>
      </c>
      <c r="EM25" s="69"/>
      <c r="EN25" s="70"/>
      <c r="EO25" s="75"/>
      <c r="EP25" s="75"/>
      <c r="EQ25" s="76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824</v>
      </c>
      <c r="ER25" s="76">
        <f>SUM(P25,Z25,R25,T25,AB25,V25,X25,AF25,AH25,AJ25,AL25,AN25,AT25,AV25,AX25,AR25,CN25,CT25,CX25,CB25,CD25,DD25,DF25,DH25,DJ25,DL25,DN25,DP25,AZ25,AP25,BB25,BD25,BF25,BH25,BJ25,BL25,BN25,BP25,BR25,BT25,BV25,EF25,EH25,EB25,ED25,BX25,BZ25,CV25,CP25,CR25,CZ25,DB25,CF25,CH25,CJ25,CL25,DR25,DT25,DV25,DX25,DZ25,EJ25,EL25,EN25)</f>
        <v>15081382.8956</v>
      </c>
    </row>
    <row r="26" spans="1:148" s="116" customFormat="1" ht="15" customHeight="1" x14ac:dyDescent="0.25">
      <c r="A26" s="53">
        <v>5</v>
      </c>
      <c r="B26" s="53"/>
      <c r="C26" s="54" t="s">
        <v>184</v>
      </c>
      <c r="D26" s="123" t="s">
        <v>185</v>
      </c>
      <c r="E26" s="64">
        <v>13916</v>
      </c>
      <c r="F26" s="124"/>
      <c r="G26" s="66"/>
      <c r="H26" s="57"/>
      <c r="I26" s="112"/>
      <c r="J26" s="113"/>
      <c r="K26" s="125">
        <v>1.4</v>
      </c>
      <c r="L26" s="125">
        <v>1.68</v>
      </c>
      <c r="M26" s="125">
        <v>2.23</v>
      </c>
      <c r="N26" s="115">
        <v>2.57</v>
      </c>
      <c r="O26" s="61">
        <f>SUM(O27:O29)</f>
        <v>21</v>
      </c>
      <c r="P26" s="61">
        <f t="shared" ref="P26:CA26" si="17">SUM(P27:P29)</f>
        <v>693768.26399999997</v>
      </c>
      <c r="Q26" s="61">
        <f t="shared" si="17"/>
        <v>0</v>
      </c>
      <c r="R26" s="61">
        <f t="shared" si="17"/>
        <v>0</v>
      </c>
      <c r="S26" s="61">
        <f t="shared" si="17"/>
        <v>0</v>
      </c>
      <c r="T26" s="61">
        <f t="shared" si="17"/>
        <v>0</v>
      </c>
      <c r="U26" s="61">
        <f t="shared" si="17"/>
        <v>0</v>
      </c>
      <c r="V26" s="61">
        <f t="shared" si="17"/>
        <v>0</v>
      </c>
      <c r="W26" s="61">
        <f t="shared" si="17"/>
        <v>0</v>
      </c>
      <c r="X26" s="61">
        <f t="shared" si="17"/>
        <v>0</v>
      </c>
      <c r="Y26" s="61">
        <f t="shared" si="17"/>
        <v>0</v>
      </c>
      <c r="Z26" s="61">
        <f t="shared" si="17"/>
        <v>0</v>
      </c>
      <c r="AA26" s="61">
        <f t="shared" si="17"/>
        <v>2</v>
      </c>
      <c r="AB26" s="61">
        <f t="shared" si="17"/>
        <v>35457.968000000001</v>
      </c>
      <c r="AC26" s="61">
        <f t="shared" si="17"/>
        <v>0</v>
      </c>
      <c r="AD26" s="61">
        <f t="shared" si="17"/>
        <v>0</v>
      </c>
      <c r="AE26" s="61">
        <f t="shared" si="17"/>
        <v>7</v>
      </c>
      <c r="AF26" s="61">
        <f t="shared" si="17"/>
        <v>153326.48800000001</v>
      </c>
      <c r="AG26" s="61">
        <f t="shared" si="17"/>
        <v>0</v>
      </c>
      <c r="AH26" s="61">
        <f t="shared" si="17"/>
        <v>0</v>
      </c>
      <c r="AI26" s="61">
        <f t="shared" si="17"/>
        <v>1</v>
      </c>
      <c r="AJ26" s="61">
        <f t="shared" si="17"/>
        <v>56343.100800000007</v>
      </c>
      <c r="AK26" s="61">
        <f t="shared" si="17"/>
        <v>0</v>
      </c>
      <c r="AL26" s="61">
        <f t="shared" si="17"/>
        <v>0</v>
      </c>
      <c r="AM26" s="61">
        <f t="shared" si="17"/>
        <v>0</v>
      </c>
      <c r="AN26" s="61">
        <f t="shared" si="17"/>
        <v>0</v>
      </c>
      <c r="AO26" s="61">
        <f t="shared" si="17"/>
        <v>0</v>
      </c>
      <c r="AP26" s="61">
        <f t="shared" si="17"/>
        <v>0</v>
      </c>
      <c r="AQ26" s="61">
        <f t="shared" si="17"/>
        <v>0</v>
      </c>
      <c r="AR26" s="61">
        <f t="shared" si="17"/>
        <v>0</v>
      </c>
      <c r="AS26" s="61">
        <f t="shared" si="17"/>
        <v>0</v>
      </c>
      <c r="AT26" s="61">
        <f t="shared" si="17"/>
        <v>0</v>
      </c>
      <c r="AU26" s="61">
        <f t="shared" si="17"/>
        <v>0</v>
      </c>
      <c r="AV26" s="61">
        <f t="shared" si="17"/>
        <v>0</v>
      </c>
      <c r="AW26" s="61">
        <f t="shared" si="17"/>
        <v>0</v>
      </c>
      <c r="AX26" s="61">
        <f t="shared" si="17"/>
        <v>0</v>
      </c>
      <c r="AY26" s="61">
        <f t="shared" si="17"/>
        <v>0</v>
      </c>
      <c r="AZ26" s="61">
        <f t="shared" si="17"/>
        <v>0</v>
      </c>
      <c r="BA26" s="61">
        <f t="shared" si="17"/>
        <v>0</v>
      </c>
      <c r="BB26" s="61">
        <f t="shared" si="17"/>
        <v>0</v>
      </c>
      <c r="BC26" s="61">
        <f t="shared" si="17"/>
        <v>0</v>
      </c>
      <c r="BD26" s="61">
        <f t="shared" si="17"/>
        <v>0</v>
      </c>
      <c r="BE26" s="61">
        <f t="shared" si="17"/>
        <v>0</v>
      </c>
      <c r="BF26" s="61">
        <f t="shared" si="17"/>
        <v>0</v>
      </c>
      <c r="BG26" s="61">
        <f t="shared" si="17"/>
        <v>7</v>
      </c>
      <c r="BH26" s="61">
        <f t="shared" si="17"/>
        <v>124102.88799999999</v>
      </c>
      <c r="BI26" s="61">
        <f t="shared" si="17"/>
        <v>0</v>
      </c>
      <c r="BJ26" s="61">
        <f t="shared" si="17"/>
        <v>0</v>
      </c>
      <c r="BK26" s="61">
        <f t="shared" si="17"/>
        <v>0</v>
      </c>
      <c r="BL26" s="61">
        <f t="shared" si="17"/>
        <v>0</v>
      </c>
      <c r="BM26" s="61">
        <f t="shared" si="17"/>
        <v>0</v>
      </c>
      <c r="BN26" s="61">
        <f t="shared" si="17"/>
        <v>0</v>
      </c>
      <c r="BO26" s="61">
        <f t="shared" si="17"/>
        <v>0</v>
      </c>
      <c r="BP26" s="61">
        <f t="shared" si="17"/>
        <v>0</v>
      </c>
      <c r="BQ26" s="61">
        <f t="shared" si="17"/>
        <v>15</v>
      </c>
      <c r="BR26" s="61">
        <f t="shared" si="17"/>
        <v>265934.75999999995</v>
      </c>
      <c r="BS26" s="61">
        <f t="shared" si="17"/>
        <v>0</v>
      </c>
      <c r="BT26" s="61">
        <f t="shared" si="17"/>
        <v>0</v>
      </c>
      <c r="BU26" s="61">
        <f t="shared" si="17"/>
        <v>0</v>
      </c>
      <c r="BV26" s="61">
        <f t="shared" si="17"/>
        <v>0</v>
      </c>
      <c r="BW26" s="61">
        <f t="shared" si="17"/>
        <v>0</v>
      </c>
      <c r="BX26" s="61">
        <f t="shared" si="17"/>
        <v>0</v>
      </c>
      <c r="BY26" s="61">
        <f t="shared" si="17"/>
        <v>0</v>
      </c>
      <c r="BZ26" s="61">
        <f t="shared" si="17"/>
        <v>0</v>
      </c>
      <c r="CA26" s="61">
        <f t="shared" si="17"/>
        <v>3</v>
      </c>
      <c r="CB26" s="61">
        <f t="shared" ref="CB26:EM26" si="18">SUM(CB27:CB29)</f>
        <v>53186.951999999997</v>
      </c>
      <c r="CC26" s="61">
        <f t="shared" si="18"/>
        <v>0</v>
      </c>
      <c r="CD26" s="61">
        <f t="shared" si="18"/>
        <v>0</v>
      </c>
      <c r="CE26" s="61">
        <f t="shared" si="18"/>
        <v>0</v>
      </c>
      <c r="CF26" s="61">
        <f t="shared" si="18"/>
        <v>0</v>
      </c>
      <c r="CG26" s="61">
        <f t="shared" si="18"/>
        <v>0</v>
      </c>
      <c r="CH26" s="61">
        <f t="shared" si="18"/>
        <v>0</v>
      </c>
      <c r="CI26" s="61">
        <f t="shared" si="18"/>
        <v>2</v>
      </c>
      <c r="CJ26" s="61">
        <f t="shared" si="18"/>
        <v>35457.968000000001</v>
      </c>
      <c r="CK26" s="61">
        <f t="shared" si="18"/>
        <v>0</v>
      </c>
      <c r="CL26" s="61">
        <f t="shared" si="18"/>
        <v>0</v>
      </c>
      <c r="CM26" s="61">
        <f t="shared" si="18"/>
        <v>0</v>
      </c>
      <c r="CN26" s="61">
        <f t="shared" si="18"/>
        <v>0</v>
      </c>
      <c r="CO26" s="61">
        <f t="shared" si="18"/>
        <v>0</v>
      </c>
      <c r="CP26" s="61">
        <f t="shared" si="18"/>
        <v>0</v>
      </c>
      <c r="CQ26" s="61">
        <f t="shared" si="18"/>
        <v>0</v>
      </c>
      <c r="CR26" s="61">
        <f t="shared" si="18"/>
        <v>0</v>
      </c>
      <c r="CS26" s="61">
        <f t="shared" si="18"/>
        <v>0</v>
      </c>
      <c r="CT26" s="61">
        <f t="shared" si="18"/>
        <v>0</v>
      </c>
      <c r="CU26" s="61">
        <f t="shared" si="18"/>
        <v>0</v>
      </c>
      <c r="CV26" s="61">
        <f t="shared" si="18"/>
        <v>0</v>
      </c>
      <c r="CW26" s="61">
        <f t="shared" si="18"/>
        <v>0</v>
      </c>
      <c r="CX26" s="61">
        <f t="shared" si="18"/>
        <v>0</v>
      </c>
      <c r="CY26" s="61">
        <f t="shared" si="18"/>
        <v>0</v>
      </c>
      <c r="CZ26" s="61">
        <f t="shared" si="18"/>
        <v>0</v>
      </c>
      <c r="DA26" s="61">
        <f t="shared" si="18"/>
        <v>0</v>
      </c>
      <c r="DB26" s="61">
        <f t="shared" si="18"/>
        <v>0</v>
      </c>
      <c r="DC26" s="61">
        <f t="shared" si="18"/>
        <v>20</v>
      </c>
      <c r="DD26" s="61">
        <f t="shared" si="18"/>
        <v>425495.61599999998</v>
      </c>
      <c r="DE26" s="61">
        <f t="shared" si="18"/>
        <v>0</v>
      </c>
      <c r="DF26" s="61">
        <f t="shared" si="18"/>
        <v>0</v>
      </c>
      <c r="DG26" s="61">
        <f t="shared" si="18"/>
        <v>0</v>
      </c>
      <c r="DH26" s="61">
        <f t="shared" si="18"/>
        <v>0</v>
      </c>
      <c r="DI26" s="61">
        <f t="shared" si="18"/>
        <v>0</v>
      </c>
      <c r="DJ26" s="61">
        <f t="shared" si="18"/>
        <v>0</v>
      </c>
      <c r="DK26" s="61">
        <f t="shared" si="18"/>
        <v>5</v>
      </c>
      <c r="DL26" s="61">
        <f t="shared" si="18"/>
        <v>106373.90399999999</v>
      </c>
      <c r="DM26" s="61">
        <f t="shared" si="18"/>
        <v>0</v>
      </c>
      <c r="DN26" s="61">
        <f t="shared" si="18"/>
        <v>0</v>
      </c>
      <c r="DO26" s="61">
        <f t="shared" si="18"/>
        <v>0</v>
      </c>
      <c r="DP26" s="61">
        <f t="shared" si="18"/>
        <v>0</v>
      </c>
      <c r="DQ26" s="61">
        <f t="shared" si="18"/>
        <v>0</v>
      </c>
      <c r="DR26" s="61">
        <f t="shared" si="18"/>
        <v>0</v>
      </c>
      <c r="DS26" s="61">
        <f t="shared" si="18"/>
        <v>0</v>
      </c>
      <c r="DT26" s="61">
        <f t="shared" si="18"/>
        <v>0</v>
      </c>
      <c r="DU26" s="61">
        <f t="shared" si="18"/>
        <v>0</v>
      </c>
      <c r="DV26" s="61">
        <f t="shared" si="18"/>
        <v>0</v>
      </c>
      <c r="DW26" s="61">
        <f t="shared" si="18"/>
        <v>0</v>
      </c>
      <c r="DX26" s="61">
        <f t="shared" si="18"/>
        <v>0</v>
      </c>
      <c r="DY26" s="61">
        <f t="shared" si="18"/>
        <v>1</v>
      </c>
      <c r="DZ26" s="61">
        <f t="shared" si="18"/>
        <v>32545.349200000001</v>
      </c>
      <c r="EA26" s="61">
        <f t="shared" si="18"/>
        <v>0</v>
      </c>
      <c r="EB26" s="61">
        <f t="shared" si="18"/>
        <v>0</v>
      </c>
      <c r="EC26" s="61">
        <f t="shared" si="18"/>
        <v>0</v>
      </c>
      <c r="ED26" s="61">
        <f t="shared" si="18"/>
        <v>0</v>
      </c>
      <c r="EE26" s="61">
        <f t="shared" si="18"/>
        <v>0</v>
      </c>
      <c r="EF26" s="61">
        <f t="shared" si="18"/>
        <v>0</v>
      </c>
      <c r="EG26" s="61">
        <f t="shared" si="18"/>
        <v>0</v>
      </c>
      <c r="EH26" s="61">
        <f t="shared" si="18"/>
        <v>0</v>
      </c>
      <c r="EI26" s="61">
        <f t="shared" si="18"/>
        <v>0</v>
      </c>
      <c r="EJ26" s="61">
        <f t="shared" si="18"/>
        <v>0</v>
      </c>
      <c r="EK26" s="61">
        <f t="shared" si="18"/>
        <v>0</v>
      </c>
      <c r="EL26" s="61">
        <f t="shared" si="18"/>
        <v>0</v>
      </c>
      <c r="EM26" s="61">
        <f t="shared" si="18"/>
        <v>0</v>
      </c>
      <c r="EN26" s="61">
        <f t="shared" ref="EN26:ER26" si="19">SUM(EN27:EN29)</f>
        <v>0</v>
      </c>
      <c r="EO26" s="61"/>
      <c r="EP26" s="61"/>
      <c r="EQ26" s="61">
        <f t="shared" si="19"/>
        <v>84</v>
      </c>
      <c r="ER26" s="61">
        <f t="shared" si="19"/>
        <v>1981993.2580000001</v>
      </c>
    </row>
    <row r="27" spans="1:148" s="3" customFormat="1" ht="15.75" customHeight="1" x14ac:dyDescent="0.25">
      <c r="A27" s="54"/>
      <c r="B27" s="54">
        <v>13</v>
      </c>
      <c r="C27" s="218" t="s">
        <v>186</v>
      </c>
      <c r="D27" s="126" t="s">
        <v>187</v>
      </c>
      <c r="E27" s="64">
        <v>13916</v>
      </c>
      <c r="F27" s="65">
        <v>0.91</v>
      </c>
      <c r="G27" s="66"/>
      <c r="H27" s="119">
        <v>1</v>
      </c>
      <c r="I27" s="120"/>
      <c r="J27" s="127"/>
      <c r="K27" s="118">
        <v>1.4</v>
      </c>
      <c r="L27" s="118">
        <v>1.68</v>
      </c>
      <c r="M27" s="118">
        <v>2.23</v>
      </c>
      <c r="N27" s="121">
        <v>2.57</v>
      </c>
      <c r="O27" s="69">
        <v>10</v>
      </c>
      <c r="P27" s="70">
        <f>O27*E27*F27*H27*K27*$P$9</f>
        <v>177289.84</v>
      </c>
      <c r="Q27" s="122"/>
      <c r="R27" s="70">
        <f>Q27*E27*F27*H27*K27*$R$9</f>
        <v>0</v>
      </c>
      <c r="S27" s="71">
        <v>0</v>
      </c>
      <c r="T27" s="71">
        <f>S27*E27*F27*H27*K27*$T$9</f>
        <v>0</v>
      </c>
      <c r="U27" s="69">
        <v>0</v>
      </c>
      <c r="V27" s="70">
        <f>SUM(U27*E27*F27*H27*K27*$V$9)</f>
        <v>0</v>
      </c>
      <c r="W27" s="69"/>
      <c r="X27" s="71">
        <f>SUM(W27*E27*F27*H27*K27*$X$9)</f>
        <v>0</v>
      </c>
      <c r="Y27" s="69"/>
      <c r="Z27" s="70">
        <f>SUM(Y27*E27*F27*H27*K27*$Z$9)</f>
        <v>0</v>
      </c>
      <c r="AA27" s="71">
        <v>2</v>
      </c>
      <c r="AB27" s="70">
        <f>SUM(AA27*E27*F27*H27*K27*$AB$9)</f>
        <v>35457.968000000001</v>
      </c>
      <c r="AC27" s="70"/>
      <c r="AD27" s="70"/>
      <c r="AE27" s="71">
        <v>6</v>
      </c>
      <c r="AF27" s="70">
        <f>SUM(AE27*E27*F27*H27*K27*$AF$9)</f>
        <v>106373.90399999999</v>
      </c>
      <c r="AG27" s="71"/>
      <c r="AH27" s="70">
        <f>SUM(AG27*E27*F27*H27*L27*$AH$9)</f>
        <v>0</v>
      </c>
      <c r="AI27" s="71">
        <v>0</v>
      </c>
      <c r="AJ27" s="70">
        <f>SUM(AI27*E27*F27*H27*L27*$AJ$9)</f>
        <v>0</v>
      </c>
      <c r="AK27" s="69"/>
      <c r="AL27" s="70">
        <f>SUM(AK27*E27*F27*H27*K27*$AL$9)</f>
        <v>0</v>
      </c>
      <c r="AM27" s="71"/>
      <c r="AN27" s="71">
        <f>SUM(AM27*E27*F27*H27*K27*$AN$9)</f>
        <v>0</v>
      </c>
      <c r="AO27" s="69"/>
      <c r="AP27" s="70">
        <f>SUM(AO27*E27*F27*H27*K27*$AP$9)</f>
        <v>0</v>
      </c>
      <c r="AQ27" s="128"/>
      <c r="AR27" s="70">
        <f>SUM(AQ27*E27*F27*H27*K27*$AR$9)</f>
        <v>0</v>
      </c>
      <c r="AS27" s="71">
        <v>0</v>
      </c>
      <c r="AT27" s="70">
        <f>SUM(E27*F27*H27*K27*AS27*$AT$9)</f>
        <v>0</v>
      </c>
      <c r="AU27" s="71"/>
      <c r="AV27" s="70">
        <f>SUM(AU27*E27*F27*H27*K27*$AV$9)</f>
        <v>0</v>
      </c>
      <c r="AW27" s="69"/>
      <c r="AX27" s="70">
        <f>SUM(AW27*E27*F27*H27*K27*$AX$9)</f>
        <v>0</v>
      </c>
      <c r="AY27" s="69">
        <v>0</v>
      </c>
      <c r="AZ27" s="71">
        <f>SUM(AY27*E27*F27*H27*K27*$AZ$9)</f>
        <v>0</v>
      </c>
      <c r="BA27" s="69"/>
      <c r="BB27" s="70">
        <f>SUM(BA27*E27*F27*H27*K27*$BB$9)</f>
        <v>0</v>
      </c>
      <c r="BC27" s="69"/>
      <c r="BD27" s="70">
        <f>SUM(BC27*E27*F27*H27*K27*$BD$9)</f>
        <v>0</v>
      </c>
      <c r="BE27" s="69"/>
      <c r="BF27" s="70">
        <f>SUM(BE27*E27*F27*H27*K27*$BF$9)</f>
        <v>0</v>
      </c>
      <c r="BG27" s="69">
        <v>7</v>
      </c>
      <c r="BH27" s="70">
        <f>SUM(BG27*E27*F27*H27*K27*$BH$9)</f>
        <v>124102.88799999999</v>
      </c>
      <c r="BI27" s="69"/>
      <c r="BJ27" s="70">
        <f>BI27*E27*F27*H27*K27*$BJ$9</f>
        <v>0</v>
      </c>
      <c r="BK27" s="69"/>
      <c r="BL27" s="70">
        <f>BK27*E27*F27*H27*K27*$BL$9</f>
        <v>0</v>
      </c>
      <c r="BM27" s="69"/>
      <c r="BN27" s="70">
        <f>BM27*E27*F27*H27*K27*$BN$9</f>
        <v>0</v>
      </c>
      <c r="BO27" s="69"/>
      <c r="BP27" s="70">
        <f>SUM(BO27*E27*F27*H27*K27*$BP$9)</f>
        <v>0</v>
      </c>
      <c r="BQ27" s="69">
        <v>15</v>
      </c>
      <c r="BR27" s="70">
        <f>SUM(BQ27*E27*F27*H27*K27*$BR$9)</f>
        <v>265934.75999999995</v>
      </c>
      <c r="BS27" s="69"/>
      <c r="BT27" s="70">
        <f>SUM(BS27*E27*F27*H27*K27*$BT$9)</f>
        <v>0</v>
      </c>
      <c r="BU27" s="69"/>
      <c r="BV27" s="70">
        <f>SUM(BU27*E27*F27*H27*K27*$BV$9)</f>
        <v>0</v>
      </c>
      <c r="BW27" s="69"/>
      <c r="BX27" s="70">
        <f>SUM(BW27*E27*F27*H27*K27*$BX$9)</f>
        <v>0</v>
      </c>
      <c r="BY27" s="73"/>
      <c r="BZ27" s="74">
        <f>BY27*E27*F27*H27*K27*$BZ$9</f>
        <v>0</v>
      </c>
      <c r="CA27" s="69">
        <v>3</v>
      </c>
      <c r="CB27" s="70">
        <f>SUM(CA27*E27*F27*H27*K27*$CB$9)</f>
        <v>53186.951999999997</v>
      </c>
      <c r="CC27" s="71">
        <v>0</v>
      </c>
      <c r="CD27" s="70">
        <f>SUM(CC27*E27*F27*H27*K27*$CD$9)</f>
        <v>0</v>
      </c>
      <c r="CE27" s="69">
        <v>0</v>
      </c>
      <c r="CF27" s="70">
        <f>SUM(CE27*E27*F27*H27*K27*$CF$9)</f>
        <v>0</v>
      </c>
      <c r="CG27" s="69">
        <v>0</v>
      </c>
      <c r="CH27" s="70">
        <f>SUM(CG27*E27*F27*H27*K27*$CH$9)</f>
        <v>0</v>
      </c>
      <c r="CI27" s="69">
        <v>2</v>
      </c>
      <c r="CJ27" s="70">
        <f>CI27*E27*F27*H27*K27*$CJ$9</f>
        <v>35457.968000000001</v>
      </c>
      <c r="CK27" s="69"/>
      <c r="CL27" s="70">
        <f>SUM(CK27*E27*F27*H27*K27*$CL$9)</f>
        <v>0</v>
      </c>
      <c r="CM27" s="71"/>
      <c r="CN27" s="70">
        <f>SUM(CM27*E27*F27*H27*L27*$CN$9)</f>
        <v>0</v>
      </c>
      <c r="CO27" s="69"/>
      <c r="CP27" s="70">
        <f>SUM(CO27*E27*F27*H27*L27*$CP$9)</f>
        <v>0</v>
      </c>
      <c r="CQ27" s="69">
        <v>0</v>
      </c>
      <c r="CR27" s="70">
        <f>SUM(CQ27*E27*F27*H27*L27*$CR$9)</f>
        <v>0</v>
      </c>
      <c r="CS27" s="71"/>
      <c r="CT27" s="70">
        <f>SUM(CS27*E27*F27*H27*L27*$CT$9)</f>
        <v>0</v>
      </c>
      <c r="CU27" s="71">
        <v>0</v>
      </c>
      <c r="CV27" s="70">
        <f>SUM(CU27*E27*F27*H27*L27*$CV$9)</f>
        <v>0</v>
      </c>
      <c r="CW27" s="71"/>
      <c r="CX27" s="70">
        <f>SUM(CW27*E27*F27*H27*L27*$CX$9)</f>
        <v>0</v>
      </c>
      <c r="CY27" s="69"/>
      <c r="CZ27" s="70">
        <f>SUM(CY27*E27*F27*H27*L27*$CZ$9)</f>
        <v>0</v>
      </c>
      <c r="DA27" s="69"/>
      <c r="DB27" s="70">
        <f>SUM(DA27*E27*F27*H27*L27*$DB$9)</f>
        <v>0</v>
      </c>
      <c r="DC27" s="69">
        <v>20</v>
      </c>
      <c r="DD27" s="70">
        <f>SUM(DC27*E27*F27*H27*L27*$DD$9)</f>
        <v>425495.61599999998</v>
      </c>
      <c r="DE27" s="71"/>
      <c r="DF27" s="70">
        <f>SUM(DE27*E27*F27*H27*L27*$DF$9)</f>
        <v>0</v>
      </c>
      <c r="DG27" s="69"/>
      <c r="DH27" s="70">
        <f>SUM(DG27*E27*F27*H27*L27*$DH$9)</f>
        <v>0</v>
      </c>
      <c r="DI27" s="69"/>
      <c r="DJ27" s="70">
        <f>SUM(DI27*E27*F27*H27*L27*$DJ$9)</f>
        <v>0</v>
      </c>
      <c r="DK27" s="69">
        <v>5</v>
      </c>
      <c r="DL27" s="70">
        <f>SUM(DK27*E27*F27*H27*L27*$DL$9)</f>
        <v>106373.90399999999</v>
      </c>
      <c r="DM27" s="69"/>
      <c r="DN27" s="70">
        <f>SUM(DM27*E27*F27*H27*L27*$DN$9)</f>
        <v>0</v>
      </c>
      <c r="DO27" s="69"/>
      <c r="DP27" s="70">
        <f>SUM(DO27*E27*F27*H27*L27*$DP$9)</f>
        <v>0</v>
      </c>
      <c r="DQ27" s="69"/>
      <c r="DR27" s="70">
        <f>DQ27*E27*F27*H27*L27*$DR$9</f>
        <v>0</v>
      </c>
      <c r="DS27" s="69"/>
      <c r="DT27" s="70">
        <f>SUM(DS27*E27*F27*H27*L27*$DT$9)</f>
        <v>0</v>
      </c>
      <c r="DU27" s="69"/>
      <c r="DV27" s="70">
        <f>SUM(DU27*E27*F27*H27*L27*$DV$9)</f>
        <v>0</v>
      </c>
      <c r="DW27" s="69"/>
      <c r="DX27" s="70">
        <f>SUM(DW27*E27*F27*H27*M27*$DX$9)</f>
        <v>0</v>
      </c>
      <c r="DY27" s="69">
        <v>1</v>
      </c>
      <c r="DZ27" s="70">
        <f>SUM(DY27*E27*F27*H27*N27*$DZ$9)</f>
        <v>32545.349200000001</v>
      </c>
      <c r="EA27" s="69"/>
      <c r="EB27" s="70">
        <f>SUM(EA27*E27*F27*H27*K27*$EB$9)</f>
        <v>0</v>
      </c>
      <c r="EC27" s="69"/>
      <c r="ED27" s="70">
        <f>SUM(EC27*E27*F27*H27*K27*$ED$9)</f>
        <v>0</v>
      </c>
      <c r="EE27" s="69"/>
      <c r="EF27" s="70">
        <f>SUM(EE27*E27*F27*H27*K27*$EF$9)</f>
        <v>0</v>
      </c>
      <c r="EG27" s="69"/>
      <c r="EH27" s="70">
        <f>SUM(EG27*E27*F27*H27*K27*$EH$9)</f>
        <v>0</v>
      </c>
      <c r="EI27" s="69"/>
      <c r="EJ27" s="70">
        <f>EI27*E27*F27*H27*K27*$EJ$9</f>
        <v>0</v>
      </c>
      <c r="EK27" s="69"/>
      <c r="EL27" s="70">
        <f>EK27*E27*F27*H27*K27*$EL$9</f>
        <v>0</v>
      </c>
      <c r="EM27" s="69"/>
      <c r="EN27" s="70"/>
      <c r="EO27" s="75"/>
      <c r="EP27" s="75"/>
      <c r="EQ27" s="76">
        <f t="shared" ref="EQ27:ER29" si="20">SUM(O27,Y27,Q27,S27,AA27,U27,W27,AE27,AG27,AI27,AK27,AM27,AS27,AU27,AW27,AQ27,CM27,CS27,CW27,CA27,CC27,DC27,DE27,DG27,DI27,DK27,DM27,DO27,AY27,AO27,BA27,BC27,BE27,BG27,BI27,BK27,BM27,BO27,BQ27,BS27,BU27,EE27,EG27,EA27,EC27,BW27,BY27,CU27,CO27,CQ27,CY27,DA27,CE27,CG27,CI27,CK27,DQ27,DS27,DU27,DW27,DY27,EI27,EK27,EM27)</f>
        <v>71</v>
      </c>
      <c r="ER27" s="76">
        <f t="shared" si="20"/>
        <v>1362219.1492000001</v>
      </c>
    </row>
    <row r="28" spans="1:148" s="221" customFormat="1" ht="15.75" customHeight="1" x14ac:dyDescent="0.25">
      <c r="A28" s="54"/>
      <c r="B28" s="54">
        <v>14</v>
      </c>
      <c r="C28" s="218" t="s">
        <v>188</v>
      </c>
      <c r="D28" s="126" t="s">
        <v>189</v>
      </c>
      <c r="E28" s="64">
        <v>13916</v>
      </c>
      <c r="F28" s="65">
        <v>2.41</v>
      </c>
      <c r="G28" s="66"/>
      <c r="H28" s="119">
        <v>1</v>
      </c>
      <c r="I28" s="120"/>
      <c r="J28" s="127"/>
      <c r="K28" s="118">
        <v>1.4</v>
      </c>
      <c r="L28" s="118">
        <v>1.68</v>
      </c>
      <c r="M28" s="118">
        <v>2.23</v>
      </c>
      <c r="N28" s="121">
        <v>2.57</v>
      </c>
      <c r="O28" s="79">
        <v>11</v>
      </c>
      <c r="P28" s="70">
        <f>O28*E28*F28*H28*K28*$P$9</f>
        <v>516478.424</v>
      </c>
      <c r="Q28" s="129"/>
      <c r="R28" s="70">
        <f>Q28*E28*F28*H28*K28*$R$9</f>
        <v>0</v>
      </c>
      <c r="S28" s="71"/>
      <c r="T28" s="71">
        <f>S28*E28*F28*H28*K28*$T$9</f>
        <v>0</v>
      </c>
      <c r="U28" s="79"/>
      <c r="V28" s="70">
        <f>SUM(U28*E28*F28*H28*K28*$V$9)</f>
        <v>0</v>
      </c>
      <c r="W28" s="79"/>
      <c r="X28" s="71">
        <f>SUM(W28*E28*F28*H28*K28*$X$9)</f>
        <v>0</v>
      </c>
      <c r="Y28" s="69"/>
      <c r="Z28" s="70">
        <f>SUM(Y28*E28*F28*H28*K28*$Z$9)</f>
        <v>0</v>
      </c>
      <c r="AA28" s="80"/>
      <c r="AB28" s="70">
        <f>SUM(AA28*E28*F28*H28*K28*$AB$9)</f>
        <v>0</v>
      </c>
      <c r="AC28" s="70"/>
      <c r="AD28" s="70"/>
      <c r="AE28" s="80">
        <v>1</v>
      </c>
      <c r="AF28" s="70">
        <f>SUM(AE28*E28*F28*H28*K28*$AF$9)</f>
        <v>46952.584000000003</v>
      </c>
      <c r="AG28" s="80"/>
      <c r="AH28" s="70">
        <f>SUM(AG28*E28*F28*H28*L28*$AH$9)</f>
        <v>0</v>
      </c>
      <c r="AI28" s="80">
        <v>1</v>
      </c>
      <c r="AJ28" s="70">
        <f>SUM(AI28*E28*F28*H28*L28*$AJ$9)</f>
        <v>56343.100800000007</v>
      </c>
      <c r="AK28" s="79"/>
      <c r="AL28" s="70">
        <f>SUM(AK28*E28*F28*H28*K28*$AL$9)</f>
        <v>0</v>
      </c>
      <c r="AM28" s="71"/>
      <c r="AN28" s="71">
        <f>SUM(AM28*E28*F28*H28*K28*$AN$9)</f>
        <v>0</v>
      </c>
      <c r="AO28" s="79"/>
      <c r="AP28" s="70">
        <f>SUM(AO28*E28*F28*H28*K28*$AP$9)</f>
        <v>0</v>
      </c>
      <c r="AQ28" s="130"/>
      <c r="AR28" s="70">
        <f>SUM(AQ28*E28*F28*H28*K28*$AR$9)</f>
        <v>0</v>
      </c>
      <c r="AS28" s="80"/>
      <c r="AT28" s="70">
        <f>SUM(E28*F28*H28*K28*AS28*$AT$9)</f>
        <v>0</v>
      </c>
      <c r="AU28" s="80"/>
      <c r="AV28" s="70">
        <f>SUM(AU28*E28*F28*H28*K28*$AV$9)</f>
        <v>0</v>
      </c>
      <c r="AW28" s="79"/>
      <c r="AX28" s="70">
        <f>SUM(AW28*E28*F28*H28*K28*$AX$9)</f>
        <v>0</v>
      </c>
      <c r="AY28" s="79"/>
      <c r="AZ28" s="71">
        <f>SUM(AY28*E28*F28*H28*K28*$AZ$9)</f>
        <v>0</v>
      </c>
      <c r="BA28" s="69"/>
      <c r="BB28" s="70">
        <f>SUM(BA28*E28*F28*H28*K28*$BB$9)</f>
        <v>0</v>
      </c>
      <c r="BC28" s="79"/>
      <c r="BD28" s="70">
        <f>SUM(BC28*E28*F28*H28*K28*$BD$9)</f>
        <v>0</v>
      </c>
      <c r="BE28" s="79"/>
      <c r="BF28" s="70">
        <f>SUM(BE28*E28*F28*H28*K28*$BF$9)</f>
        <v>0</v>
      </c>
      <c r="BG28" s="79"/>
      <c r="BH28" s="70">
        <f>SUM(BG28*E28*F28*H28*K28*$BH$9)</f>
        <v>0</v>
      </c>
      <c r="BI28" s="69"/>
      <c r="BJ28" s="70">
        <f>BI28*E28*F28*H28*K28*$BJ$9</f>
        <v>0</v>
      </c>
      <c r="BK28" s="79"/>
      <c r="BL28" s="70">
        <f>BK28*E28*F28*H28*K28*$BL$9</f>
        <v>0</v>
      </c>
      <c r="BM28" s="79"/>
      <c r="BN28" s="70">
        <f>BM28*E28*F28*H28*K28*$BN$9</f>
        <v>0</v>
      </c>
      <c r="BO28" s="79"/>
      <c r="BP28" s="70">
        <f>SUM(BO28*E28*F28*H28*K28*$BP$9)</f>
        <v>0</v>
      </c>
      <c r="BQ28" s="79"/>
      <c r="BR28" s="70">
        <f>SUM(BQ28*E28*F28*H28*K28*$BR$9)</f>
        <v>0</v>
      </c>
      <c r="BS28" s="79"/>
      <c r="BT28" s="70">
        <f>SUM(BS28*E28*F28*H28*K28*$BT$9)</f>
        <v>0</v>
      </c>
      <c r="BU28" s="79"/>
      <c r="BV28" s="70">
        <f>SUM(BU28*E28*F28*H28*K28*$BV$9)</f>
        <v>0</v>
      </c>
      <c r="BW28" s="79"/>
      <c r="BX28" s="70">
        <f>SUM(BW28*E28*F28*H28*K28*$BX$9)</f>
        <v>0</v>
      </c>
      <c r="BY28" s="83"/>
      <c r="BZ28" s="74">
        <f>BY28*E28*F28*H28*K28*$BZ$9</f>
        <v>0</v>
      </c>
      <c r="CA28" s="79"/>
      <c r="CB28" s="70">
        <f>SUM(CA28*E28*F28*H28*K28*$CB$9)</f>
        <v>0</v>
      </c>
      <c r="CC28" s="80"/>
      <c r="CD28" s="70">
        <f>SUM(CC28*E28*F28*H28*K28*$CD$9)</f>
        <v>0</v>
      </c>
      <c r="CE28" s="79"/>
      <c r="CF28" s="70">
        <f>SUM(CE28*E28*F28*H28*K28*$CF$9)</f>
        <v>0</v>
      </c>
      <c r="CG28" s="79"/>
      <c r="CH28" s="70">
        <f>SUM(CG28*E28*F28*H28*K28*$CH$9)</f>
        <v>0</v>
      </c>
      <c r="CI28" s="79"/>
      <c r="CJ28" s="70">
        <f>CI28*E28*F28*H28*K28*$CJ$9</f>
        <v>0</v>
      </c>
      <c r="CK28" s="79"/>
      <c r="CL28" s="70">
        <f>SUM(CK28*E28*F28*H28*K28*$CL$9)</f>
        <v>0</v>
      </c>
      <c r="CM28" s="80"/>
      <c r="CN28" s="70">
        <f>SUM(CM28*E28*F28*H28*L28*$CN$9)</f>
        <v>0</v>
      </c>
      <c r="CO28" s="79"/>
      <c r="CP28" s="70">
        <f>SUM(CO28*E28*F28*H28*L28*$CP$9)</f>
        <v>0</v>
      </c>
      <c r="CQ28" s="79"/>
      <c r="CR28" s="70">
        <f>SUM(CQ28*E28*F28*H28*L28*$CR$9)</f>
        <v>0</v>
      </c>
      <c r="CS28" s="80"/>
      <c r="CT28" s="70">
        <f>SUM(CS28*E28*F28*H28*L28*$CT$9)</f>
        <v>0</v>
      </c>
      <c r="CU28" s="80"/>
      <c r="CV28" s="70">
        <f>SUM(CU28*E28*F28*H28*L28*$CV$9)</f>
        <v>0</v>
      </c>
      <c r="CW28" s="80"/>
      <c r="CX28" s="70">
        <f>SUM(CW28*E28*F28*H28*L28*$CX$9)</f>
        <v>0</v>
      </c>
      <c r="CY28" s="79"/>
      <c r="CZ28" s="70">
        <f>SUM(CY28*E28*F28*H28*L28*$CZ$9)</f>
        <v>0</v>
      </c>
      <c r="DA28" s="79"/>
      <c r="DB28" s="70">
        <f>SUM(DA28*E28*F28*H28*L28*$DB$9)</f>
        <v>0</v>
      </c>
      <c r="DC28" s="79"/>
      <c r="DD28" s="70">
        <f>SUM(DC28*E28*F28*H28*L28*$DD$9)</f>
        <v>0</v>
      </c>
      <c r="DE28" s="80"/>
      <c r="DF28" s="70">
        <f>SUM(DE28*E28*F28*H28*L28*$DF$9)</f>
        <v>0</v>
      </c>
      <c r="DG28" s="79"/>
      <c r="DH28" s="70">
        <f>SUM(DG28*E28*F28*H28*L28*$DH$9)</f>
        <v>0</v>
      </c>
      <c r="DI28" s="79"/>
      <c r="DJ28" s="70">
        <f>SUM(DI28*E28*F28*H28*L28*$DJ$9)</f>
        <v>0</v>
      </c>
      <c r="DK28" s="79"/>
      <c r="DL28" s="70">
        <f>SUM(DK28*E28*F28*H28*L28*$DL$9)</f>
        <v>0</v>
      </c>
      <c r="DM28" s="79"/>
      <c r="DN28" s="70">
        <f>SUM(DM28*E28*F28*H28*L28*$DN$9)</f>
        <v>0</v>
      </c>
      <c r="DO28" s="79"/>
      <c r="DP28" s="70">
        <f>SUM(DO28*E28*F28*H28*L28*$DP$9)</f>
        <v>0</v>
      </c>
      <c r="DQ28" s="79"/>
      <c r="DR28" s="70">
        <f>DQ28*E28*F28*H28*L28*$DR$9</f>
        <v>0</v>
      </c>
      <c r="DS28" s="79"/>
      <c r="DT28" s="70">
        <f>SUM(DS28*E28*F28*H28*L28*$DT$9)</f>
        <v>0</v>
      </c>
      <c r="DU28" s="79"/>
      <c r="DV28" s="70">
        <f>SUM(DU28*E28*F28*H28*L28*$DV$9)</f>
        <v>0</v>
      </c>
      <c r="DW28" s="79"/>
      <c r="DX28" s="70">
        <f>SUM(DW28*E28*F28*H28*M28*$DX$9)</f>
        <v>0</v>
      </c>
      <c r="DY28" s="79"/>
      <c r="DZ28" s="70">
        <f>SUM(DY28*E28*F28*H28*N28*$DZ$9)</f>
        <v>0</v>
      </c>
      <c r="EA28" s="131"/>
      <c r="EB28" s="70">
        <f>SUM(EA28*E28*F28*H28*K28*$EB$9)</f>
        <v>0</v>
      </c>
      <c r="EC28" s="79"/>
      <c r="ED28" s="70">
        <f>SUM(EC28*E28*F28*H28*K28*$ED$9)</f>
        <v>0</v>
      </c>
      <c r="EE28" s="79"/>
      <c r="EF28" s="70">
        <f>SUM(EE28*E28*F28*H28*K28*$EF$9)</f>
        <v>0</v>
      </c>
      <c r="EG28" s="79"/>
      <c r="EH28" s="70">
        <f>SUM(EG28*E28*F28*H28*K28*$EH$9)</f>
        <v>0</v>
      </c>
      <c r="EI28" s="79"/>
      <c r="EJ28" s="70">
        <f>EI28*E28*F28*H28*K28*$EJ$9</f>
        <v>0</v>
      </c>
      <c r="EK28" s="79"/>
      <c r="EL28" s="70">
        <f>EK28*E28*F28*H28*K28*$EL$9</f>
        <v>0</v>
      </c>
      <c r="EM28" s="69"/>
      <c r="EN28" s="70"/>
      <c r="EO28" s="75"/>
      <c r="EP28" s="75"/>
      <c r="EQ28" s="76">
        <f t="shared" si="20"/>
        <v>13</v>
      </c>
      <c r="ER28" s="76">
        <f t="shared" si="20"/>
        <v>619774.10880000005</v>
      </c>
    </row>
    <row r="29" spans="1:148" s="221" customFormat="1" ht="45" customHeight="1" x14ac:dyDescent="0.25">
      <c r="A29" s="54"/>
      <c r="B29" s="54">
        <v>15</v>
      </c>
      <c r="C29" s="218" t="s">
        <v>190</v>
      </c>
      <c r="D29" s="126" t="s">
        <v>191</v>
      </c>
      <c r="E29" s="64">
        <v>13916</v>
      </c>
      <c r="F29" s="65">
        <v>3.73</v>
      </c>
      <c r="G29" s="66"/>
      <c r="H29" s="119">
        <v>1</v>
      </c>
      <c r="I29" s="120"/>
      <c r="J29" s="127"/>
      <c r="K29" s="133">
        <v>1.4</v>
      </c>
      <c r="L29" s="133">
        <v>1.68</v>
      </c>
      <c r="M29" s="133">
        <v>2.23</v>
      </c>
      <c r="N29" s="134">
        <v>2.57</v>
      </c>
      <c r="O29" s="69"/>
      <c r="P29" s="70">
        <f>O29*E29*F29*H29*K29*$P$9</f>
        <v>0</v>
      </c>
      <c r="Q29" s="122"/>
      <c r="R29" s="70"/>
      <c r="S29" s="71"/>
      <c r="T29" s="71"/>
      <c r="U29" s="69"/>
      <c r="V29" s="70"/>
      <c r="W29" s="69"/>
      <c r="X29" s="71"/>
      <c r="Y29" s="69"/>
      <c r="Z29" s="70"/>
      <c r="AA29" s="71"/>
      <c r="AB29" s="70"/>
      <c r="AC29" s="70"/>
      <c r="AD29" s="70"/>
      <c r="AE29" s="71"/>
      <c r="AF29" s="70"/>
      <c r="AG29" s="71"/>
      <c r="AH29" s="70"/>
      <c r="AI29" s="71"/>
      <c r="AJ29" s="70"/>
      <c r="AK29" s="69"/>
      <c r="AL29" s="70"/>
      <c r="AM29" s="71"/>
      <c r="AN29" s="71"/>
      <c r="AO29" s="69"/>
      <c r="AP29" s="70"/>
      <c r="AQ29" s="131"/>
      <c r="AR29" s="70"/>
      <c r="AS29" s="71"/>
      <c r="AT29" s="70"/>
      <c r="AU29" s="71"/>
      <c r="AV29" s="70"/>
      <c r="AW29" s="69"/>
      <c r="AX29" s="70"/>
      <c r="AY29" s="69"/>
      <c r="AZ29" s="71"/>
      <c r="BA29" s="69"/>
      <c r="BB29" s="70"/>
      <c r="BC29" s="69"/>
      <c r="BD29" s="70"/>
      <c r="BE29" s="69"/>
      <c r="BF29" s="70"/>
      <c r="BG29" s="69"/>
      <c r="BH29" s="70"/>
      <c r="BI29" s="69"/>
      <c r="BJ29" s="70"/>
      <c r="BK29" s="69"/>
      <c r="BL29" s="70"/>
      <c r="BM29" s="69"/>
      <c r="BN29" s="70"/>
      <c r="BO29" s="69"/>
      <c r="BP29" s="70"/>
      <c r="BQ29" s="69"/>
      <c r="BR29" s="70"/>
      <c r="BS29" s="69"/>
      <c r="BT29" s="70"/>
      <c r="BU29" s="69"/>
      <c r="BV29" s="70"/>
      <c r="BW29" s="69"/>
      <c r="BX29" s="70"/>
      <c r="BY29" s="73"/>
      <c r="BZ29" s="74"/>
      <c r="CA29" s="69"/>
      <c r="CB29" s="70"/>
      <c r="CC29" s="71"/>
      <c r="CD29" s="70"/>
      <c r="CE29" s="69"/>
      <c r="CF29" s="70"/>
      <c r="CG29" s="69"/>
      <c r="CH29" s="70"/>
      <c r="CI29" s="69"/>
      <c r="CJ29" s="70"/>
      <c r="CK29" s="69"/>
      <c r="CL29" s="70"/>
      <c r="CM29" s="71"/>
      <c r="CN29" s="70"/>
      <c r="CO29" s="69"/>
      <c r="CP29" s="70"/>
      <c r="CQ29" s="69"/>
      <c r="CR29" s="70"/>
      <c r="CS29" s="71"/>
      <c r="CT29" s="70"/>
      <c r="CU29" s="71"/>
      <c r="CV29" s="70"/>
      <c r="CW29" s="71"/>
      <c r="CX29" s="70"/>
      <c r="CY29" s="69"/>
      <c r="CZ29" s="70"/>
      <c r="DA29" s="69"/>
      <c r="DB29" s="70"/>
      <c r="DC29" s="69"/>
      <c r="DD29" s="70"/>
      <c r="DE29" s="71"/>
      <c r="DF29" s="70"/>
      <c r="DG29" s="69"/>
      <c r="DH29" s="70"/>
      <c r="DI29" s="69"/>
      <c r="DJ29" s="70"/>
      <c r="DK29" s="69"/>
      <c r="DL29" s="70"/>
      <c r="DM29" s="69"/>
      <c r="DN29" s="70"/>
      <c r="DO29" s="69"/>
      <c r="DP29" s="70"/>
      <c r="DQ29" s="69"/>
      <c r="DR29" s="70"/>
      <c r="DS29" s="69"/>
      <c r="DT29" s="70"/>
      <c r="DU29" s="69"/>
      <c r="DV29" s="70"/>
      <c r="DW29" s="69"/>
      <c r="DX29" s="70"/>
      <c r="DY29" s="69"/>
      <c r="DZ29" s="70"/>
      <c r="EA29" s="69"/>
      <c r="EB29" s="70"/>
      <c r="EC29" s="69"/>
      <c r="ED29" s="70"/>
      <c r="EE29" s="69"/>
      <c r="EF29" s="70"/>
      <c r="EG29" s="69"/>
      <c r="EH29" s="70"/>
      <c r="EI29" s="69"/>
      <c r="EJ29" s="70"/>
      <c r="EK29" s="69"/>
      <c r="EL29" s="70"/>
      <c r="EM29" s="69"/>
      <c r="EN29" s="70"/>
      <c r="EO29" s="75"/>
      <c r="EP29" s="75"/>
      <c r="EQ29" s="76">
        <f t="shared" si="20"/>
        <v>0</v>
      </c>
      <c r="ER29" s="76">
        <f t="shared" si="20"/>
        <v>0</v>
      </c>
    </row>
    <row r="30" spans="1:148" s="60" customFormat="1" ht="15.75" customHeight="1" x14ac:dyDescent="0.25">
      <c r="A30" s="135">
        <v>6</v>
      </c>
      <c r="B30" s="135"/>
      <c r="C30" s="54" t="s">
        <v>192</v>
      </c>
      <c r="D30" s="123" t="s">
        <v>193</v>
      </c>
      <c r="E30" s="64">
        <v>13916</v>
      </c>
      <c r="F30" s="124"/>
      <c r="G30" s="66"/>
      <c r="H30" s="57"/>
      <c r="I30" s="112"/>
      <c r="J30" s="113"/>
      <c r="K30" s="136"/>
      <c r="L30" s="136"/>
      <c r="M30" s="136"/>
      <c r="N30" s="115"/>
      <c r="O30" s="61">
        <f>SUM(O31:O34)</f>
        <v>1</v>
      </c>
      <c r="P30" s="61">
        <f t="shared" ref="P30:CA30" si="21">SUM(P31:P34)</f>
        <v>6768.9650559999991</v>
      </c>
      <c r="Q30" s="61">
        <f t="shared" si="21"/>
        <v>0</v>
      </c>
      <c r="R30" s="61">
        <f t="shared" si="21"/>
        <v>0</v>
      </c>
      <c r="S30" s="61">
        <f t="shared" si="21"/>
        <v>0</v>
      </c>
      <c r="T30" s="61">
        <f t="shared" si="21"/>
        <v>0</v>
      </c>
      <c r="U30" s="61">
        <f t="shared" si="21"/>
        <v>0</v>
      </c>
      <c r="V30" s="61">
        <f t="shared" si="21"/>
        <v>0</v>
      </c>
      <c r="W30" s="61">
        <f t="shared" si="21"/>
        <v>750</v>
      </c>
      <c r="X30" s="61">
        <f t="shared" si="21"/>
        <v>19230899.583168</v>
      </c>
      <c r="Y30" s="61">
        <f t="shared" si="21"/>
        <v>0</v>
      </c>
      <c r="Z30" s="61">
        <f t="shared" si="21"/>
        <v>0</v>
      </c>
      <c r="AA30" s="61">
        <f t="shared" si="21"/>
        <v>4</v>
      </c>
      <c r="AB30" s="61">
        <f t="shared" si="21"/>
        <v>82066.932561599999</v>
      </c>
      <c r="AC30" s="61">
        <f t="shared" si="21"/>
        <v>0</v>
      </c>
      <c r="AD30" s="61">
        <f t="shared" si="21"/>
        <v>0</v>
      </c>
      <c r="AE30" s="61">
        <f t="shared" si="21"/>
        <v>8</v>
      </c>
      <c r="AF30" s="61">
        <f t="shared" si="21"/>
        <v>149585.19923199998</v>
      </c>
      <c r="AG30" s="61">
        <f t="shared" si="21"/>
        <v>0</v>
      </c>
      <c r="AH30" s="61">
        <f t="shared" si="21"/>
        <v>0</v>
      </c>
      <c r="AI30" s="61">
        <f t="shared" si="21"/>
        <v>5</v>
      </c>
      <c r="AJ30" s="61">
        <f t="shared" si="21"/>
        <v>111689.45418399999</v>
      </c>
      <c r="AK30" s="61">
        <f t="shared" si="21"/>
        <v>0</v>
      </c>
      <c r="AL30" s="61">
        <f t="shared" si="21"/>
        <v>0</v>
      </c>
      <c r="AM30" s="61">
        <f t="shared" si="21"/>
        <v>0</v>
      </c>
      <c r="AN30" s="61">
        <f t="shared" si="21"/>
        <v>0</v>
      </c>
      <c r="AO30" s="61">
        <f t="shared" si="21"/>
        <v>0</v>
      </c>
      <c r="AP30" s="61">
        <f t="shared" si="21"/>
        <v>0</v>
      </c>
      <c r="AQ30" s="61">
        <f t="shared" si="21"/>
        <v>0</v>
      </c>
      <c r="AR30" s="61">
        <f t="shared" si="21"/>
        <v>0</v>
      </c>
      <c r="AS30" s="61">
        <f t="shared" si="21"/>
        <v>0</v>
      </c>
      <c r="AT30" s="61">
        <f t="shared" si="21"/>
        <v>0</v>
      </c>
      <c r="AU30" s="61">
        <f t="shared" si="21"/>
        <v>0</v>
      </c>
      <c r="AV30" s="61">
        <f t="shared" si="21"/>
        <v>0</v>
      </c>
      <c r="AW30" s="61">
        <f t="shared" si="21"/>
        <v>0</v>
      </c>
      <c r="AX30" s="61">
        <f t="shared" si="21"/>
        <v>0</v>
      </c>
      <c r="AY30" s="61">
        <f t="shared" si="21"/>
        <v>0</v>
      </c>
      <c r="AZ30" s="61">
        <f t="shared" si="21"/>
        <v>0</v>
      </c>
      <c r="BA30" s="61">
        <f t="shared" si="21"/>
        <v>33</v>
      </c>
      <c r="BB30" s="61">
        <f t="shared" si="21"/>
        <v>605109.76198399998</v>
      </c>
      <c r="BC30" s="61">
        <f t="shared" si="21"/>
        <v>20</v>
      </c>
      <c r="BD30" s="61">
        <f t="shared" si="21"/>
        <v>373962.99807999987</v>
      </c>
      <c r="BE30" s="61">
        <f t="shared" si="21"/>
        <v>0</v>
      </c>
      <c r="BF30" s="61">
        <f t="shared" si="21"/>
        <v>0</v>
      </c>
      <c r="BG30" s="61">
        <f t="shared" si="21"/>
        <v>0</v>
      </c>
      <c r="BH30" s="61">
        <f t="shared" si="21"/>
        <v>0</v>
      </c>
      <c r="BI30" s="61">
        <f t="shared" si="21"/>
        <v>0</v>
      </c>
      <c r="BJ30" s="61">
        <f t="shared" si="21"/>
        <v>0</v>
      </c>
      <c r="BK30" s="61">
        <f t="shared" si="21"/>
        <v>0</v>
      </c>
      <c r="BL30" s="61">
        <f t="shared" si="21"/>
        <v>0</v>
      </c>
      <c r="BM30" s="61">
        <f t="shared" si="21"/>
        <v>0</v>
      </c>
      <c r="BN30" s="61">
        <f t="shared" si="21"/>
        <v>0</v>
      </c>
      <c r="BO30" s="61">
        <f t="shared" si="21"/>
        <v>0</v>
      </c>
      <c r="BP30" s="61">
        <f t="shared" si="21"/>
        <v>0</v>
      </c>
      <c r="BQ30" s="61">
        <f t="shared" si="21"/>
        <v>13</v>
      </c>
      <c r="BR30" s="61">
        <f t="shared" si="21"/>
        <v>243075.94875199997</v>
      </c>
      <c r="BS30" s="61">
        <f t="shared" si="21"/>
        <v>0</v>
      </c>
      <c r="BT30" s="61">
        <f t="shared" si="21"/>
        <v>0</v>
      </c>
      <c r="BU30" s="61">
        <f t="shared" si="21"/>
        <v>0</v>
      </c>
      <c r="BV30" s="61">
        <f t="shared" si="21"/>
        <v>0</v>
      </c>
      <c r="BW30" s="61">
        <f t="shared" si="21"/>
        <v>0</v>
      </c>
      <c r="BX30" s="61">
        <f t="shared" si="21"/>
        <v>0</v>
      </c>
      <c r="BY30" s="61">
        <f t="shared" si="21"/>
        <v>0</v>
      </c>
      <c r="BZ30" s="61">
        <f t="shared" si="21"/>
        <v>0</v>
      </c>
      <c r="CA30" s="61">
        <f t="shared" si="21"/>
        <v>0</v>
      </c>
      <c r="CB30" s="61">
        <f t="shared" ref="CB30:EM30" si="22">SUM(CB31:CB34)</f>
        <v>0</v>
      </c>
      <c r="CC30" s="61">
        <f t="shared" si="22"/>
        <v>204</v>
      </c>
      <c r="CD30" s="61">
        <f t="shared" si="22"/>
        <v>3814422.5804159995</v>
      </c>
      <c r="CE30" s="61">
        <f t="shared" si="22"/>
        <v>4</v>
      </c>
      <c r="CF30" s="61">
        <f t="shared" si="22"/>
        <v>62863.414767999988</v>
      </c>
      <c r="CG30" s="61">
        <f t="shared" si="22"/>
        <v>0</v>
      </c>
      <c r="CH30" s="61">
        <f t="shared" si="22"/>
        <v>0</v>
      </c>
      <c r="CI30" s="61">
        <f t="shared" si="22"/>
        <v>45</v>
      </c>
      <c r="CJ30" s="61">
        <f t="shared" si="22"/>
        <v>841416.74567999993</v>
      </c>
      <c r="CK30" s="61">
        <f t="shared" si="22"/>
        <v>11</v>
      </c>
      <c r="CL30" s="61">
        <f t="shared" si="22"/>
        <v>181821.27924799998</v>
      </c>
      <c r="CM30" s="61">
        <f t="shared" si="22"/>
        <v>0</v>
      </c>
      <c r="CN30" s="61">
        <f t="shared" si="22"/>
        <v>0</v>
      </c>
      <c r="CO30" s="61">
        <f t="shared" si="22"/>
        <v>0</v>
      </c>
      <c r="CP30" s="61">
        <f t="shared" si="22"/>
        <v>0</v>
      </c>
      <c r="CQ30" s="61">
        <f t="shared" si="22"/>
        <v>0</v>
      </c>
      <c r="CR30" s="61">
        <f t="shared" si="22"/>
        <v>0</v>
      </c>
      <c r="CS30" s="61">
        <f t="shared" si="22"/>
        <v>0</v>
      </c>
      <c r="CT30" s="61">
        <f t="shared" si="22"/>
        <v>0</v>
      </c>
      <c r="CU30" s="61">
        <f t="shared" si="22"/>
        <v>0</v>
      </c>
      <c r="CV30" s="61">
        <f t="shared" si="22"/>
        <v>0</v>
      </c>
      <c r="CW30" s="61">
        <f t="shared" si="22"/>
        <v>0</v>
      </c>
      <c r="CX30" s="61">
        <f t="shared" si="22"/>
        <v>0</v>
      </c>
      <c r="CY30" s="61">
        <f t="shared" si="22"/>
        <v>0</v>
      </c>
      <c r="CZ30" s="61">
        <f t="shared" si="22"/>
        <v>0</v>
      </c>
      <c r="DA30" s="61">
        <f t="shared" si="22"/>
        <v>0</v>
      </c>
      <c r="DB30" s="61">
        <f t="shared" si="22"/>
        <v>0</v>
      </c>
      <c r="DC30" s="61">
        <f t="shared" si="22"/>
        <v>54</v>
      </c>
      <c r="DD30" s="61">
        <f t="shared" si="22"/>
        <v>1192006.0349456</v>
      </c>
      <c r="DE30" s="61">
        <f t="shared" si="22"/>
        <v>4</v>
      </c>
      <c r="DF30" s="61">
        <f t="shared" si="22"/>
        <v>32391.282380799999</v>
      </c>
      <c r="DG30" s="61">
        <f t="shared" si="22"/>
        <v>8</v>
      </c>
      <c r="DH30" s="61">
        <f t="shared" si="22"/>
        <v>178703.12669440001</v>
      </c>
      <c r="DI30" s="61">
        <f t="shared" si="22"/>
        <v>20</v>
      </c>
      <c r="DJ30" s="61">
        <f t="shared" si="22"/>
        <v>432517.74649440002</v>
      </c>
      <c r="DK30" s="61">
        <f t="shared" si="22"/>
        <v>0</v>
      </c>
      <c r="DL30" s="61">
        <f t="shared" si="22"/>
        <v>0</v>
      </c>
      <c r="DM30" s="61">
        <f t="shared" si="22"/>
        <v>0</v>
      </c>
      <c r="DN30" s="61">
        <f t="shared" si="22"/>
        <v>0</v>
      </c>
      <c r="DO30" s="61">
        <f t="shared" si="22"/>
        <v>11</v>
      </c>
      <c r="DP30" s="61">
        <f t="shared" si="22"/>
        <v>217236.65872159999</v>
      </c>
      <c r="DQ30" s="61">
        <f t="shared" si="22"/>
        <v>0</v>
      </c>
      <c r="DR30" s="61">
        <f t="shared" si="22"/>
        <v>0</v>
      </c>
      <c r="DS30" s="61">
        <f t="shared" si="22"/>
        <v>4</v>
      </c>
      <c r="DT30" s="61">
        <f t="shared" si="22"/>
        <v>75111.493105600006</v>
      </c>
      <c r="DU30" s="61">
        <f t="shared" si="22"/>
        <v>5</v>
      </c>
      <c r="DV30" s="61">
        <f t="shared" si="22"/>
        <v>111689.45418399999</v>
      </c>
      <c r="DW30" s="61">
        <f t="shared" si="22"/>
        <v>0</v>
      </c>
      <c r="DX30" s="61">
        <f t="shared" si="22"/>
        <v>0</v>
      </c>
      <c r="DY30" s="61">
        <f t="shared" si="22"/>
        <v>4</v>
      </c>
      <c r="DZ30" s="61">
        <f t="shared" si="22"/>
        <v>114042.88496439999</v>
      </c>
      <c r="EA30" s="61">
        <f t="shared" si="22"/>
        <v>0</v>
      </c>
      <c r="EB30" s="61">
        <f t="shared" si="22"/>
        <v>0</v>
      </c>
      <c r="EC30" s="61">
        <f t="shared" si="22"/>
        <v>0</v>
      </c>
      <c r="ED30" s="61">
        <f t="shared" si="22"/>
        <v>0</v>
      </c>
      <c r="EE30" s="61">
        <f t="shared" si="22"/>
        <v>0</v>
      </c>
      <c r="EF30" s="61">
        <f t="shared" si="22"/>
        <v>0</v>
      </c>
      <c r="EG30" s="61">
        <f t="shared" si="22"/>
        <v>0</v>
      </c>
      <c r="EH30" s="61">
        <f t="shared" si="22"/>
        <v>0</v>
      </c>
      <c r="EI30" s="61">
        <f t="shared" si="22"/>
        <v>0</v>
      </c>
      <c r="EJ30" s="61">
        <f t="shared" si="22"/>
        <v>0</v>
      </c>
      <c r="EK30" s="61">
        <f t="shared" si="22"/>
        <v>0</v>
      </c>
      <c r="EL30" s="61">
        <f t="shared" si="22"/>
        <v>0</v>
      </c>
      <c r="EM30" s="61">
        <f t="shared" si="22"/>
        <v>0</v>
      </c>
      <c r="EN30" s="61">
        <f t="shared" ref="EN30:ER30" si="23">SUM(EN31:EN34)</f>
        <v>0</v>
      </c>
      <c r="EO30" s="61"/>
      <c r="EP30" s="61"/>
      <c r="EQ30" s="61">
        <f t="shared" si="23"/>
        <v>1208</v>
      </c>
      <c r="ER30" s="61">
        <f t="shared" si="23"/>
        <v>28057381.544620395</v>
      </c>
    </row>
    <row r="31" spans="1:148" s="221" customFormat="1" ht="31.5" customHeight="1" x14ac:dyDescent="0.25">
      <c r="A31" s="54"/>
      <c r="B31" s="54">
        <v>16</v>
      </c>
      <c r="C31" s="54" t="s">
        <v>194</v>
      </c>
      <c r="D31" s="218" t="s">
        <v>195</v>
      </c>
      <c r="E31" s="64">
        <v>13916</v>
      </c>
      <c r="F31" s="54">
        <v>0.35</v>
      </c>
      <c r="G31" s="230">
        <v>0.97440000000000004</v>
      </c>
      <c r="H31" s="119">
        <v>1</v>
      </c>
      <c r="I31" s="120"/>
      <c r="J31" s="120"/>
      <c r="K31" s="118">
        <v>1.4</v>
      </c>
      <c r="L31" s="118">
        <v>1.68</v>
      </c>
      <c r="M31" s="118">
        <v>2.23</v>
      </c>
      <c r="N31" s="121">
        <v>2.57</v>
      </c>
      <c r="O31" s="128">
        <v>1</v>
      </c>
      <c r="P31" s="137">
        <f>(O31*$E31*$F31*((1-$G31)+$G31*$K31*$H31))</f>
        <v>6768.9650559999991</v>
      </c>
      <c r="Q31" s="122"/>
      <c r="R31" s="70"/>
      <c r="S31" s="122"/>
      <c r="T31" s="69">
        <f t="shared" ref="T31:T34" si="24">(S31*$E31*$F31*((1-$G31)+$G31*$K31*$H31))</f>
        <v>0</v>
      </c>
      <c r="U31" s="128"/>
      <c r="V31" s="70"/>
      <c r="W31" s="128"/>
      <c r="X31" s="137">
        <f t="shared" ref="X31:X34" si="25">(W31*$E31*$F31*((1-$G31)+$G31*$K31*$H31))</f>
        <v>0</v>
      </c>
      <c r="Y31" s="128"/>
      <c r="Z31" s="70"/>
      <c r="AA31" s="122">
        <v>1</v>
      </c>
      <c r="AB31" s="137">
        <f>(AA31*$E31*$F31*((1-$G31)+$G31*$K31*$H31))</f>
        <v>6768.9650559999991</v>
      </c>
      <c r="AC31" s="138"/>
      <c r="AD31" s="138"/>
      <c r="AE31" s="122"/>
      <c r="AF31" s="137">
        <f>(AE31*$E31*$F31*((1-$G31)+$G31*$K31*$H31))</f>
        <v>0</v>
      </c>
      <c r="AG31" s="122"/>
      <c r="AH31" s="70"/>
      <c r="AI31" s="122"/>
      <c r="AJ31" s="137">
        <f>(AI31*$E31*$F31*((1-$G31)+$G31*$L31*$H31))</f>
        <v>0</v>
      </c>
      <c r="AK31" s="128"/>
      <c r="AL31" s="70"/>
      <c r="AM31" s="122"/>
      <c r="AN31" s="71"/>
      <c r="AO31" s="128"/>
      <c r="AP31" s="70"/>
      <c r="AQ31" s="131"/>
      <c r="AR31" s="70"/>
      <c r="AS31" s="122"/>
      <c r="AT31" s="70"/>
      <c r="AU31" s="122"/>
      <c r="AV31" s="70"/>
      <c r="AW31" s="128"/>
      <c r="AX31" s="70"/>
      <c r="AY31" s="128"/>
      <c r="AZ31" s="71"/>
      <c r="BA31" s="128">
        <v>1</v>
      </c>
      <c r="BB31" s="69">
        <f>(BA31*$E31*$F31*((1-$G31)+$G31*$K31*$H31))</f>
        <v>6768.9650559999991</v>
      </c>
      <c r="BC31" s="128"/>
      <c r="BD31" s="137">
        <f>(BC31*$E31*$F31*((1-$G31)+$G31*$K31*$H31))</f>
        <v>0</v>
      </c>
      <c r="BE31" s="128"/>
      <c r="BF31" s="70"/>
      <c r="BG31" s="128"/>
      <c r="BH31" s="70"/>
      <c r="BI31" s="128"/>
      <c r="BJ31" s="70"/>
      <c r="BK31" s="128"/>
      <c r="BL31" s="70"/>
      <c r="BM31" s="128"/>
      <c r="BN31" s="70"/>
      <c r="BO31" s="128"/>
      <c r="BP31" s="70"/>
      <c r="BQ31" s="128"/>
      <c r="BR31" s="137">
        <f>(BQ31*$E31*$F31*((1-$G31)+$G31*$K31*$H31))</f>
        <v>0</v>
      </c>
      <c r="BS31" s="128"/>
      <c r="BT31" s="70"/>
      <c r="BU31" s="128"/>
      <c r="BV31" s="70"/>
      <c r="BW31" s="128"/>
      <c r="BX31" s="70"/>
      <c r="BY31" s="139"/>
      <c r="BZ31" s="74"/>
      <c r="CA31" s="128"/>
      <c r="CB31" s="70"/>
      <c r="CC31" s="122"/>
      <c r="CD31" s="137">
        <f>(CC31*$E31*$F31*((1-$G31)+$G31*$K31*$H31))</f>
        <v>0</v>
      </c>
      <c r="CE31" s="128">
        <v>1</v>
      </c>
      <c r="CF31" s="137">
        <f>(CE31*$E31*$F31*((1-$G31)+$G31*$K31*$H31))</f>
        <v>6768.9650559999991</v>
      </c>
      <c r="CG31" s="128"/>
      <c r="CH31" s="70"/>
      <c r="CI31" s="128"/>
      <c r="CJ31" s="137">
        <f>(CI31*$E31*$F31*((1-$G31)+$G31*$K31*$H31))</f>
        <v>0</v>
      </c>
      <c r="CK31" s="128">
        <v>2</v>
      </c>
      <c r="CL31" s="137">
        <f>(CK31*$E31*$F31*((1-$G31)+$G31*$K31*$H31))</f>
        <v>13537.930111999998</v>
      </c>
      <c r="CM31" s="122"/>
      <c r="CN31" s="70"/>
      <c r="CO31" s="128"/>
      <c r="CP31" s="70"/>
      <c r="CQ31" s="128"/>
      <c r="CR31" s="70"/>
      <c r="CS31" s="122"/>
      <c r="CT31" s="70"/>
      <c r="CU31" s="122"/>
      <c r="CV31" s="70"/>
      <c r="CW31" s="122"/>
      <c r="CX31" s="70"/>
      <c r="CY31" s="128"/>
      <c r="CZ31" s="70"/>
      <c r="DA31" s="128"/>
      <c r="DB31" s="70"/>
      <c r="DC31" s="128">
        <v>1</v>
      </c>
      <c r="DD31" s="137">
        <f>(DC31*$E31*$F31*((1-$G31)+$G31*$L31*$H31))</f>
        <v>8097.8205951999998</v>
      </c>
      <c r="DE31" s="122">
        <v>4</v>
      </c>
      <c r="DF31" s="140">
        <f>DE31*E31*F31*((1-G31)+G31*L31*H31*DF9)</f>
        <v>32391.282380799999</v>
      </c>
      <c r="DG31" s="128"/>
      <c r="DH31" s="137">
        <f>(DG31*$E31*$F31*((1-$G31)+$G31*$L31*$H31))</f>
        <v>0</v>
      </c>
      <c r="DI31" s="128">
        <v>1</v>
      </c>
      <c r="DJ31" s="137">
        <f>DI31*E31*F31*((1-G31)+G31*L31*H31)</f>
        <v>8097.8205951999998</v>
      </c>
      <c r="DK31" s="128"/>
      <c r="DL31" s="70"/>
      <c r="DM31" s="128"/>
      <c r="DN31" s="70"/>
      <c r="DO31" s="128">
        <v>2</v>
      </c>
      <c r="DP31" s="137">
        <f>(DO31*$E31*$F31*((1-$G31)+$G31*$L31*$H31))</f>
        <v>16195.6411904</v>
      </c>
      <c r="DQ31" s="128"/>
      <c r="DR31" s="70"/>
      <c r="DS31" s="128">
        <v>1</v>
      </c>
      <c r="DT31" s="137">
        <f>(DS31*$E31*$F31*((1-$G31)+$G31*$L31*$H31))</f>
        <v>8097.8205951999998</v>
      </c>
      <c r="DU31" s="128"/>
      <c r="DV31" s="137">
        <f>(DU31*$E31*$F31*((1-$G31)+$G31*$L31*$H31))</f>
        <v>0</v>
      </c>
      <c r="DW31" s="128"/>
      <c r="DX31" s="70"/>
      <c r="DY31" s="128">
        <v>1</v>
      </c>
      <c r="DZ31" s="137">
        <f>(DY31*$E31*$F31*((1-$G31)+$G31*$N31*$H31))</f>
        <v>12321.682844799996</v>
      </c>
      <c r="EA31" s="131"/>
      <c r="EB31" s="70"/>
      <c r="EC31" s="69"/>
      <c r="ED31" s="70"/>
      <c r="EE31" s="128"/>
      <c r="EF31" s="70"/>
      <c r="EG31" s="128"/>
      <c r="EH31" s="70"/>
      <c r="EI31" s="69"/>
      <c r="EJ31" s="70"/>
      <c r="EK31" s="69"/>
      <c r="EL31" s="70"/>
      <c r="EM31" s="69"/>
      <c r="EN31" s="70"/>
      <c r="EO31" s="75"/>
      <c r="EP31" s="75"/>
      <c r="EQ31" s="76">
        <f t="shared" ref="EQ31:ER34" si="26">SUM(O31,Y31,Q31,S31,AA31,U31,W31,AE31,AG31,AI31,AK31,AM31,AS31,AU31,AW31,AQ31,CM31,CS31,CW31,CA31,CC31,DC31,DE31,DG31,DI31,DK31,DM31,DO31,AY31,AO31,BA31,BC31,BE31,BG31,BI31,BK31,BM31,BO31,BQ31,BS31,BU31,EE31,EG31,EA31,EC31,BW31,BY31,CU31,CO31,CQ31,CY31,DA31,CE31,CG31,CI31,CK31,DQ31,DS31,DU31,DW31,DY31,EI31,EK31,EM31)</f>
        <v>16</v>
      </c>
      <c r="ER31" s="76">
        <f t="shared" si="26"/>
        <v>125815.8585376</v>
      </c>
    </row>
    <row r="32" spans="1:148" s="221" customFormat="1" ht="31.5" customHeight="1" x14ac:dyDescent="0.25">
      <c r="A32" s="54"/>
      <c r="B32" s="54">
        <v>17</v>
      </c>
      <c r="C32" s="54" t="s">
        <v>196</v>
      </c>
      <c r="D32" s="218" t="s">
        <v>197</v>
      </c>
      <c r="E32" s="64">
        <v>13916</v>
      </c>
      <c r="F32" s="54">
        <v>0.97</v>
      </c>
      <c r="G32" s="230">
        <v>0.96299999999999997</v>
      </c>
      <c r="H32" s="119">
        <v>1</v>
      </c>
      <c r="I32" s="120"/>
      <c r="J32" s="120"/>
      <c r="K32" s="118">
        <v>1.4</v>
      </c>
      <c r="L32" s="118">
        <v>1.68</v>
      </c>
      <c r="M32" s="118">
        <v>2.23</v>
      </c>
      <c r="N32" s="121">
        <v>2.57</v>
      </c>
      <c r="O32" s="128"/>
      <c r="P32" s="70"/>
      <c r="Q32" s="122"/>
      <c r="R32" s="70"/>
      <c r="S32" s="122"/>
      <c r="T32" s="69">
        <f t="shared" si="24"/>
        <v>0</v>
      </c>
      <c r="U32" s="128"/>
      <c r="V32" s="70"/>
      <c r="W32" s="128"/>
      <c r="X32" s="137">
        <f t="shared" si="25"/>
        <v>0</v>
      </c>
      <c r="Y32" s="128"/>
      <c r="Z32" s="70"/>
      <c r="AA32" s="122">
        <v>1</v>
      </c>
      <c r="AB32" s="137">
        <f t="shared" ref="AB32:AB34" si="27">(AA32*$E32*$F32*((1-$G32)+$G32*$K32*$H32))</f>
        <v>18698.149903999998</v>
      </c>
      <c r="AC32" s="138"/>
      <c r="AD32" s="138"/>
      <c r="AE32" s="122">
        <v>8</v>
      </c>
      <c r="AF32" s="137">
        <f t="shared" ref="AF32:AF33" si="28">(AE32*$E32*$F32*((1-$G32)+$G32*$K32*$H32))</f>
        <v>149585.19923199998</v>
      </c>
      <c r="AG32" s="122"/>
      <c r="AH32" s="70"/>
      <c r="AI32" s="122">
        <v>5</v>
      </c>
      <c r="AJ32" s="137">
        <f>(AI32*$E32*$F32*((1-$G32)+$G32*$L32*$H32))</f>
        <v>111689.45418399999</v>
      </c>
      <c r="AK32" s="128"/>
      <c r="AL32" s="70"/>
      <c r="AM32" s="122"/>
      <c r="AN32" s="71"/>
      <c r="AO32" s="128"/>
      <c r="AP32" s="70"/>
      <c r="AQ32" s="131"/>
      <c r="AR32" s="70"/>
      <c r="AS32" s="122"/>
      <c r="AT32" s="70"/>
      <c r="AU32" s="122"/>
      <c r="AV32" s="70"/>
      <c r="AW32" s="128"/>
      <c r="AX32" s="70"/>
      <c r="AY32" s="128"/>
      <c r="AZ32" s="71"/>
      <c r="BA32" s="128">
        <v>32</v>
      </c>
      <c r="BB32" s="69">
        <f t="shared" ref="BB32:BB34" si="29">(BA32*$E32*$F32*((1-$G32)+$G32*$K32*$H32))</f>
        <v>598340.79692799994</v>
      </c>
      <c r="BC32" s="128">
        <v>20</v>
      </c>
      <c r="BD32" s="137">
        <f>(BC32*$E32*$F32*((1-$G32)+$G32*$K32*$H32))</f>
        <v>373962.99807999987</v>
      </c>
      <c r="BE32" s="128"/>
      <c r="BF32" s="70"/>
      <c r="BG32" s="128"/>
      <c r="BH32" s="70"/>
      <c r="BI32" s="128"/>
      <c r="BJ32" s="70"/>
      <c r="BK32" s="128"/>
      <c r="BL32" s="70"/>
      <c r="BM32" s="128"/>
      <c r="BN32" s="70"/>
      <c r="BO32" s="128"/>
      <c r="BP32" s="70"/>
      <c r="BQ32" s="128">
        <v>13</v>
      </c>
      <c r="BR32" s="137">
        <f t="shared" ref="BR32:BR34" si="30">(BQ32*$E32*$F32*((1-$G32)+$G32*$K32*$H32))</f>
        <v>243075.94875199997</v>
      </c>
      <c r="BS32" s="128"/>
      <c r="BT32" s="70"/>
      <c r="BU32" s="128"/>
      <c r="BV32" s="70"/>
      <c r="BW32" s="128"/>
      <c r="BX32" s="70"/>
      <c r="BY32" s="139"/>
      <c r="BZ32" s="74"/>
      <c r="CA32" s="128"/>
      <c r="CB32" s="70"/>
      <c r="CC32" s="122">
        <v>204</v>
      </c>
      <c r="CD32" s="137">
        <f t="shared" ref="CD32:CD34" si="31">(CC32*$E32*$F32*((1-$G32)+$G32*$K32*$H32))</f>
        <v>3814422.5804159995</v>
      </c>
      <c r="CE32" s="128">
        <v>3</v>
      </c>
      <c r="CF32" s="137">
        <f t="shared" ref="CF32:CF34" si="32">(CE32*$E32*$F32*((1-$G32)+$G32*$K32*$H32))</f>
        <v>56094.449711999987</v>
      </c>
      <c r="CG32" s="128"/>
      <c r="CH32" s="70"/>
      <c r="CI32" s="128">
        <v>45</v>
      </c>
      <c r="CJ32" s="137">
        <f>(CI32*$E32*$F32*((1-$G32)+$G32*$K32*$H32))</f>
        <v>841416.74567999993</v>
      </c>
      <c r="CK32" s="128">
        <v>9</v>
      </c>
      <c r="CL32" s="137">
        <f>(CK32*$E32*$F32*((1-$G32)+$G32*$K32*$H32))</f>
        <v>168283.34913599998</v>
      </c>
      <c r="CM32" s="122"/>
      <c r="CN32" s="70"/>
      <c r="CO32" s="128"/>
      <c r="CP32" s="70"/>
      <c r="CQ32" s="128"/>
      <c r="CR32" s="70"/>
      <c r="CS32" s="122"/>
      <c r="CT32" s="70"/>
      <c r="CU32" s="122"/>
      <c r="CV32" s="70"/>
      <c r="CW32" s="122"/>
      <c r="CX32" s="70"/>
      <c r="CY32" s="128"/>
      <c r="CZ32" s="70"/>
      <c r="DA32" s="128"/>
      <c r="DB32" s="70"/>
      <c r="DC32" s="128">
        <v>53</v>
      </c>
      <c r="DD32" s="137">
        <f>(DC32*$E32*$F32*((1-$G32)+$G32*$L32*$H32))</f>
        <v>1183908.2143504</v>
      </c>
      <c r="DE32" s="122"/>
      <c r="DF32" s="140">
        <f>DE32*E32*F32*((1-G32)+G32*L32*H32*DF10)</f>
        <v>0</v>
      </c>
      <c r="DG32" s="128">
        <v>8</v>
      </c>
      <c r="DH32" s="137">
        <f t="shared" ref="DH32:DH34" si="33">(DG32*$E32*$F32*((1-$G32)+$G32*$L32*$H32))</f>
        <v>178703.12669440001</v>
      </c>
      <c r="DI32" s="128">
        <v>19</v>
      </c>
      <c r="DJ32" s="137">
        <f>DI32*E32*F32*((1-G32)+G32*L32*H32)</f>
        <v>424419.92589920003</v>
      </c>
      <c r="DK32" s="128"/>
      <c r="DL32" s="70"/>
      <c r="DM32" s="128"/>
      <c r="DN32" s="70"/>
      <c r="DO32" s="128">
        <v>9</v>
      </c>
      <c r="DP32" s="137">
        <f>(DO32*$E32*$F32*((1-$G32)+$G32*$L32*$H32))</f>
        <v>201041.01753119999</v>
      </c>
      <c r="DQ32" s="128"/>
      <c r="DR32" s="70"/>
      <c r="DS32" s="128">
        <v>3</v>
      </c>
      <c r="DT32" s="137">
        <f t="shared" ref="DT32:DT34" si="34">(DS32*$E32*$F32*((1-$G32)+$G32*$L32*$H32))</f>
        <v>67013.672510400007</v>
      </c>
      <c r="DU32" s="128">
        <v>5</v>
      </c>
      <c r="DV32" s="137">
        <f>(DU32*$E32*$F32*((1-$G32)+$G32*$L32*$H32))</f>
        <v>111689.45418399999</v>
      </c>
      <c r="DW32" s="128"/>
      <c r="DX32" s="70"/>
      <c r="DY32" s="128">
        <v>3</v>
      </c>
      <c r="DZ32" s="137">
        <f>(DY32*$E32*$F32*((1-$G32)+$G32*$N32*$H32))</f>
        <v>101721.20211959998</v>
      </c>
      <c r="EA32" s="131"/>
      <c r="EB32" s="70"/>
      <c r="EC32" s="69"/>
      <c r="ED32" s="70"/>
      <c r="EE32" s="128"/>
      <c r="EF32" s="70"/>
      <c r="EG32" s="128"/>
      <c r="EH32" s="70"/>
      <c r="EI32" s="69"/>
      <c r="EJ32" s="70"/>
      <c r="EK32" s="69"/>
      <c r="EL32" s="70"/>
      <c r="EM32" s="69"/>
      <c r="EN32" s="70"/>
      <c r="EO32" s="75"/>
      <c r="EP32" s="75"/>
      <c r="EQ32" s="76">
        <f t="shared" si="26"/>
        <v>440</v>
      </c>
      <c r="ER32" s="76">
        <f t="shared" si="26"/>
        <v>8644066.2853131983</v>
      </c>
    </row>
    <row r="33" spans="1:148" s="221" customFormat="1" ht="31.5" customHeight="1" x14ac:dyDescent="0.25">
      <c r="A33" s="54"/>
      <c r="B33" s="54">
        <v>18</v>
      </c>
      <c r="C33" s="54" t="s">
        <v>198</v>
      </c>
      <c r="D33" s="218" t="s">
        <v>199</v>
      </c>
      <c r="E33" s="64">
        <v>13916</v>
      </c>
      <c r="F33" s="54">
        <v>0.97</v>
      </c>
      <c r="G33" s="230">
        <v>0.98270000000000002</v>
      </c>
      <c r="H33" s="119">
        <v>1</v>
      </c>
      <c r="I33" s="120"/>
      <c r="J33" s="120"/>
      <c r="K33" s="118">
        <v>1.4</v>
      </c>
      <c r="L33" s="118">
        <v>1.68</v>
      </c>
      <c r="M33" s="118">
        <v>2.23</v>
      </c>
      <c r="N33" s="121">
        <v>2.57</v>
      </c>
      <c r="O33" s="128"/>
      <c r="P33" s="70"/>
      <c r="Q33" s="122"/>
      <c r="R33" s="70"/>
      <c r="S33" s="122"/>
      <c r="T33" s="69">
        <f t="shared" si="24"/>
        <v>0</v>
      </c>
      <c r="U33" s="128"/>
      <c r="V33" s="70"/>
      <c r="W33" s="128">
        <v>480</v>
      </c>
      <c r="X33" s="137">
        <f>(W33*$E33*$F33*((1-$G33)+$G33*$K33*$H33))</f>
        <v>9026168.7559679989</v>
      </c>
      <c r="Y33" s="128"/>
      <c r="Z33" s="70"/>
      <c r="AA33" s="122">
        <v>1</v>
      </c>
      <c r="AB33" s="137">
        <f t="shared" si="27"/>
        <v>18804.518241599999</v>
      </c>
      <c r="AC33" s="138"/>
      <c r="AD33" s="138"/>
      <c r="AE33" s="122"/>
      <c r="AF33" s="137">
        <f t="shared" si="28"/>
        <v>0</v>
      </c>
      <c r="AG33" s="122"/>
      <c r="AH33" s="70"/>
      <c r="AI33" s="122"/>
      <c r="AJ33" s="137">
        <f>(AI33*$E33*$F33*((1-$G33)+$G33*$L33*$H33))</f>
        <v>0</v>
      </c>
      <c r="AK33" s="128"/>
      <c r="AL33" s="70"/>
      <c r="AM33" s="122"/>
      <c r="AN33" s="71"/>
      <c r="AO33" s="128"/>
      <c r="AP33" s="70"/>
      <c r="AQ33" s="131"/>
      <c r="AR33" s="70"/>
      <c r="AS33" s="122"/>
      <c r="AT33" s="70"/>
      <c r="AU33" s="122"/>
      <c r="AV33" s="70"/>
      <c r="AW33" s="128"/>
      <c r="AX33" s="70"/>
      <c r="AY33" s="128"/>
      <c r="AZ33" s="71"/>
      <c r="BA33" s="128"/>
      <c r="BB33" s="69">
        <f>(BA33*$E33*$F33*((1-$G33)+$G33*$K33*$H33))</f>
        <v>0</v>
      </c>
      <c r="BC33" s="128"/>
      <c r="BD33" s="137">
        <f t="shared" ref="BD33:BD34" si="35">(BC33*$E33*$F33*((1-$G33)+$G33*$K33*$H33))</f>
        <v>0</v>
      </c>
      <c r="BE33" s="128"/>
      <c r="BF33" s="70"/>
      <c r="BG33" s="128"/>
      <c r="BH33" s="70"/>
      <c r="BI33" s="128"/>
      <c r="BJ33" s="70"/>
      <c r="BK33" s="128"/>
      <c r="BL33" s="70"/>
      <c r="BM33" s="128"/>
      <c r="BN33" s="70"/>
      <c r="BO33" s="128"/>
      <c r="BP33" s="70"/>
      <c r="BQ33" s="128"/>
      <c r="BR33" s="137">
        <f t="shared" si="30"/>
        <v>0</v>
      </c>
      <c r="BS33" s="128"/>
      <c r="BT33" s="70"/>
      <c r="BU33" s="128"/>
      <c r="BV33" s="70"/>
      <c r="BW33" s="128"/>
      <c r="BX33" s="70"/>
      <c r="BY33" s="139"/>
      <c r="BZ33" s="74"/>
      <c r="CA33" s="128"/>
      <c r="CB33" s="70"/>
      <c r="CC33" s="122"/>
      <c r="CD33" s="137">
        <f t="shared" si="31"/>
        <v>0</v>
      </c>
      <c r="CE33" s="128"/>
      <c r="CF33" s="137">
        <f>(CE33*$E33*$F33*((1-$G33)+$G33*$K33*$H33))</f>
        <v>0</v>
      </c>
      <c r="CG33" s="128"/>
      <c r="CH33" s="70"/>
      <c r="CI33" s="128"/>
      <c r="CJ33" s="137">
        <f t="shared" ref="CJ33:CJ34" si="36">(CI33*$E33*$F33*((1-$G33)+$G33*$K33*$H33))</f>
        <v>0</v>
      </c>
      <c r="CK33" s="128"/>
      <c r="CL33" s="137">
        <f>(CK33*$E33*$F33*((1-$G33)+$G33*$K33*$H33))</f>
        <v>0</v>
      </c>
      <c r="CM33" s="122"/>
      <c r="CN33" s="70"/>
      <c r="CO33" s="128"/>
      <c r="CP33" s="70"/>
      <c r="CQ33" s="128"/>
      <c r="CR33" s="70"/>
      <c r="CS33" s="122"/>
      <c r="CT33" s="70"/>
      <c r="CU33" s="122"/>
      <c r="CV33" s="70"/>
      <c r="CW33" s="122"/>
      <c r="CX33" s="70"/>
      <c r="CY33" s="128"/>
      <c r="CZ33" s="70"/>
      <c r="DA33" s="128"/>
      <c r="DB33" s="70"/>
      <c r="DC33" s="128"/>
      <c r="DD33" s="137">
        <f t="shared" ref="DD33:DD34" si="37">(DC33*$E33*$F33*((1-$G33)+$G33*$L33*$H33))</f>
        <v>0</v>
      </c>
      <c r="DE33" s="122"/>
      <c r="DF33" s="140">
        <f>DE33*E33*F33*((1-G33)+G33*L33*H33*DF11)</f>
        <v>0</v>
      </c>
      <c r="DG33" s="128"/>
      <c r="DH33" s="137">
        <f t="shared" si="33"/>
        <v>0</v>
      </c>
      <c r="DI33" s="128"/>
      <c r="DJ33" s="137">
        <f>DI33*E33*F33*((1-G33)+G33*L33*H33)</f>
        <v>0</v>
      </c>
      <c r="DK33" s="128"/>
      <c r="DL33" s="70"/>
      <c r="DM33" s="128"/>
      <c r="DN33" s="70"/>
      <c r="DO33" s="128"/>
      <c r="DP33" s="137">
        <f t="shared" ref="DP33:DP34" si="38">(DO33*$E33*$F33*((1-$G33)+$G33*$L33*$H33))</f>
        <v>0</v>
      </c>
      <c r="DQ33" s="128"/>
      <c r="DR33" s="70"/>
      <c r="DS33" s="128"/>
      <c r="DT33" s="137">
        <f t="shared" si="34"/>
        <v>0</v>
      </c>
      <c r="DU33" s="128"/>
      <c r="DV33" s="137">
        <f t="shared" ref="DV33:DV34" si="39">(DU33*$E33*$F33*((1-$G33)+$G33*$L33*$H33))</f>
        <v>0</v>
      </c>
      <c r="DW33" s="128"/>
      <c r="DX33" s="70"/>
      <c r="DY33" s="128"/>
      <c r="DZ33" s="137">
        <f t="shared" ref="DZ33:DZ34" si="40">(DY33*$E33*$F33*((1-$G33)+$G33*$N33*$H33))</f>
        <v>0</v>
      </c>
      <c r="EA33" s="131"/>
      <c r="EB33" s="70"/>
      <c r="EC33" s="69"/>
      <c r="ED33" s="70"/>
      <c r="EE33" s="128"/>
      <c r="EF33" s="70"/>
      <c r="EG33" s="128"/>
      <c r="EH33" s="70"/>
      <c r="EI33" s="69"/>
      <c r="EJ33" s="70"/>
      <c r="EK33" s="69"/>
      <c r="EL33" s="70"/>
      <c r="EM33" s="69"/>
      <c r="EN33" s="70"/>
      <c r="EO33" s="75"/>
      <c r="EP33" s="75"/>
      <c r="EQ33" s="76">
        <f t="shared" si="26"/>
        <v>481</v>
      </c>
      <c r="ER33" s="76">
        <f t="shared" si="26"/>
        <v>9044973.2742095981</v>
      </c>
    </row>
    <row r="34" spans="1:148" s="221" customFormat="1" ht="31.5" customHeight="1" x14ac:dyDescent="0.25">
      <c r="A34" s="54"/>
      <c r="B34" s="54">
        <v>19</v>
      </c>
      <c r="C34" s="54" t="s">
        <v>200</v>
      </c>
      <c r="D34" s="218" t="s">
        <v>201</v>
      </c>
      <c r="E34" s="64">
        <v>13916</v>
      </c>
      <c r="F34" s="54">
        <v>1.95</v>
      </c>
      <c r="G34" s="230">
        <v>0.98199999999999998</v>
      </c>
      <c r="H34" s="119">
        <v>1</v>
      </c>
      <c r="I34" s="120"/>
      <c r="J34" s="120"/>
      <c r="K34" s="118">
        <v>1.4</v>
      </c>
      <c r="L34" s="118">
        <v>1.68</v>
      </c>
      <c r="M34" s="118">
        <v>2.23</v>
      </c>
      <c r="N34" s="121">
        <v>2.57</v>
      </c>
      <c r="O34" s="128"/>
      <c r="P34" s="70"/>
      <c r="Q34" s="122"/>
      <c r="R34" s="70"/>
      <c r="S34" s="122"/>
      <c r="T34" s="69">
        <f t="shared" si="24"/>
        <v>0</v>
      </c>
      <c r="U34" s="128"/>
      <c r="V34" s="70"/>
      <c r="W34" s="128">
        <v>270</v>
      </c>
      <c r="X34" s="137">
        <f t="shared" si="25"/>
        <v>10204730.827199999</v>
      </c>
      <c r="Y34" s="128"/>
      <c r="Z34" s="70"/>
      <c r="AA34" s="122">
        <v>1</v>
      </c>
      <c r="AB34" s="137">
        <f t="shared" si="27"/>
        <v>37795.299359999997</v>
      </c>
      <c r="AC34" s="138"/>
      <c r="AD34" s="138"/>
      <c r="AE34" s="122"/>
      <c r="AF34" s="137">
        <f>(AE34*$E34*$F34*((1-$G34)+$G34*$K34*$H34))</f>
        <v>0</v>
      </c>
      <c r="AG34" s="122"/>
      <c r="AH34" s="70"/>
      <c r="AI34" s="122"/>
      <c r="AJ34" s="137">
        <f t="shared" ref="AJ34" si="41">(AI34*$E34*$F34*((1-$G34)+$G34*$L34*$H34))</f>
        <v>0</v>
      </c>
      <c r="AK34" s="128"/>
      <c r="AL34" s="70"/>
      <c r="AM34" s="122"/>
      <c r="AN34" s="71"/>
      <c r="AO34" s="128"/>
      <c r="AP34" s="70"/>
      <c r="AQ34" s="131"/>
      <c r="AR34" s="70"/>
      <c r="AS34" s="122"/>
      <c r="AT34" s="70"/>
      <c r="AU34" s="122"/>
      <c r="AV34" s="70"/>
      <c r="AW34" s="128"/>
      <c r="AX34" s="70"/>
      <c r="AY34" s="128"/>
      <c r="AZ34" s="71"/>
      <c r="BA34" s="128"/>
      <c r="BB34" s="69">
        <f t="shared" si="29"/>
        <v>0</v>
      </c>
      <c r="BC34" s="128"/>
      <c r="BD34" s="137">
        <f t="shared" si="35"/>
        <v>0</v>
      </c>
      <c r="BE34" s="128"/>
      <c r="BF34" s="70"/>
      <c r="BG34" s="128"/>
      <c r="BH34" s="70"/>
      <c r="BI34" s="128"/>
      <c r="BJ34" s="70"/>
      <c r="BK34" s="128"/>
      <c r="BL34" s="70"/>
      <c r="BM34" s="128"/>
      <c r="BN34" s="70"/>
      <c r="BO34" s="128"/>
      <c r="BP34" s="70"/>
      <c r="BQ34" s="128"/>
      <c r="BR34" s="137">
        <f t="shared" si="30"/>
        <v>0</v>
      </c>
      <c r="BS34" s="128"/>
      <c r="BT34" s="70"/>
      <c r="BU34" s="128"/>
      <c r="BV34" s="70"/>
      <c r="BW34" s="128"/>
      <c r="BX34" s="70"/>
      <c r="BY34" s="139"/>
      <c r="BZ34" s="74"/>
      <c r="CA34" s="128"/>
      <c r="CB34" s="70"/>
      <c r="CC34" s="122"/>
      <c r="CD34" s="137">
        <f t="shared" si="31"/>
        <v>0</v>
      </c>
      <c r="CE34" s="128"/>
      <c r="CF34" s="137">
        <f t="shared" si="32"/>
        <v>0</v>
      </c>
      <c r="CG34" s="128"/>
      <c r="CH34" s="70"/>
      <c r="CI34" s="128"/>
      <c r="CJ34" s="137">
        <f t="shared" si="36"/>
        <v>0</v>
      </c>
      <c r="CK34" s="128"/>
      <c r="CL34" s="137">
        <f t="shared" ref="CL34" si="42">(CK34*$E34*$F34*((1-$G34)+$G34*$K34*$H34))</f>
        <v>0</v>
      </c>
      <c r="CM34" s="122"/>
      <c r="CN34" s="70"/>
      <c r="CO34" s="128"/>
      <c r="CP34" s="70"/>
      <c r="CQ34" s="128"/>
      <c r="CR34" s="70"/>
      <c r="CS34" s="122"/>
      <c r="CT34" s="70"/>
      <c r="CU34" s="122"/>
      <c r="CV34" s="70"/>
      <c r="CW34" s="122"/>
      <c r="CX34" s="70"/>
      <c r="CY34" s="128"/>
      <c r="CZ34" s="70"/>
      <c r="DA34" s="128"/>
      <c r="DB34" s="70"/>
      <c r="DC34" s="128"/>
      <c r="DD34" s="137">
        <f t="shared" si="37"/>
        <v>0</v>
      </c>
      <c r="DE34" s="122"/>
      <c r="DF34" s="140">
        <f>DE34*E34*F34*((1-G34)+G34*L34*H34*DF12)</f>
        <v>0</v>
      </c>
      <c r="DG34" s="128"/>
      <c r="DH34" s="137">
        <f t="shared" si="33"/>
        <v>0</v>
      </c>
      <c r="DI34" s="128"/>
      <c r="DJ34" s="137">
        <f>DI34*E34*F34*((1-G34)+G34*L34*H34)</f>
        <v>0</v>
      </c>
      <c r="DK34" s="128"/>
      <c r="DL34" s="70"/>
      <c r="DM34" s="128"/>
      <c r="DN34" s="70"/>
      <c r="DO34" s="128"/>
      <c r="DP34" s="137">
        <f t="shared" si="38"/>
        <v>0</v>
      </c>
      <c r="DQ34" s="128"/>
      <c r="DR34" s="70"/>
      <c r="DS34" s="128"/>
      <c r="DT34" s="137">
        <f t="shared" si="34"/>
        <v>0</v>
      </c>
      <c r="DU34" s="128"/>
      <c r="DV34" s="137">
        <f t="shared" si="39"/>
        <v>0</v>
      </c>
      <c r="DW34" s="128"/>
      <c r="DX34" s="70"/>
      <c r="DY34" s="128"/>
      <c r="DZ34" s="137">
        <f t="shared" si="40"/>
        <v>0</v>
      </c>
      <c r="EA34" s="131"/>
      <c r="EB34" s="70"/>
      <c r="EC34" s="69"/>
      <c r="ED34" s="70"/>
      <c r="EE34" s="128"/>
      <c r="EF34" s="70"/>
      <c r="EG34" s="128"/>
      <c r="EH34" s="70"/>
      <c r="EI34" s="69"/>
      <c r="EJ34" s="70"/>
      <c r="EK34" s="69"/>
      <c r="EL34" s="70"/>
      <c r="EM34" s="69"/>
      <c r="EN34" s="70"/>
      <c r="EO34" s="75"/>
      <c r="EP34" s="75"/>
      <c r="EQ34" s="76">
        <f t="shared" si="26"/>
        <v>271</v>
      </c>
      <c r="ER34" s="76">
        <f t="shared" si="26"/>
        <v>10242526.126559999</v>
      </c>
    </row>
    <row r="35" spans="1:148" s="60" customFormat="1" ht="15" customHeight="1" x14ac:dyDescent="0.25">
      <c r="A35" s="135">
        <v>7</v>
      </c>
      <c r="B35" s="135"/>
      <c r="C35" s="54" t="s">
        <v>202</v>
      </c>
      <c r="D35" s="123" t="s">
        <v>203</v>
      </c>
      <c r="E35" s="64">
        <v>13916</v>
      </c>
      <c r="F35" s="124"/>
      <c r="G35" s="66"/>
      <c r="H35" s="57"/>
      <c r="I35" s="112"/>
      <c r="J35" s="113"/>
      <c r="K35" s="136"/>
      <c r="L35" s="136"/>
      <c r="M35" s="136"/>
      <c r="N35" s="115"/>
      <c r="O35" s="61">
        <f>O36</f>
        <v>0</v>
      </c>
      <c r="P35" s="61">
        <f t="shared" ref="P35:CA35" si="43">P36</f>
        <v>0</v>
      </c>
      <c r="Q35" s="61">
        <f t="shared" si="43"/>
        <v>0</v>
      </c>
      <c r="R35" s="61">
        <f t="shared" si="43"/>
        <v>0</v>
      </c>
      <c r="S35" s="61">
        <f t="shared" si="43"/>
        <v>0</v>
      </c>
      <c r="T35" s="61">
        <f t="shared" si="43"/>
        <v>0</v>
      </c>
      <c r="U35" s="61">
        <f t="shared" si="43"/>
        <v>0</v>
      </c>
      <c r="V35" s="61">
        <f t="shared" si="43"/>
        <v>0</v>
      </c>
      <c r="W35" s="61">
        <f t="shared" si="43"/>
        <v>0</v>
      </c>
      <c r="X35" s="61">
        <f t="shared" si="43"/>
        <v>0</v>
      </c>
      <c r="Y35" s="61">
        <f t="shared" si="43"/>
        <v>0</v>
      </c>
      <c r="Z35" s="61">
        <f t="shared" si="43"/>
        <v>0</v>
      </c>
      <c r="AA35" s="61">
        <f t="shared" si="43"/>
        <v>0</v>
      </c>
      <c r="AB35" s="61">
        <f t="shared" si="43"/>
        <v>0</v>
      </c>
      <c r="AC35" s="61">
        <f t="shared" si="43"/>
        <v>0</v>
      </c>
      <c r="AD35" s="61">
        <f t="shared" si="43"/>
        <v>0</v>
      </c>
      <c r="AE35" s="61">
        <f t="shared" si="43"/>
        <v>0</v>
      </c>
      <c r="AF35" s="61">
        <f t="shared" si="43"/>
        <v>0</v>
      </c>
      <c r="AG35" s="61">
        <f t="shared" si="43"/>
        <v>0</v>
      </c>
      <c r="AH35" s="61">
        <f t="shared" si="43"/>
        <v>0</v>
      </c>
      <c r="AI35" s="61">
        <f t="shared" si="43"/>
        <v>0</v>
      </c>
      <c r="AJ35" s="61">
        <f t="shared" si="43"/>
        <v>0</v>
      </c>
      <c r="AK35" s="61">
        <f t="shared" si="43"/>
        <v>0</v>
      </c>
      <c r="AL35" s="61">
        <f t="shared" si="43"/>
        <v>0</v>
      </c>
      <c r="AM35" s="61">
        <f t="shared" si="43"/>
        <v>0</v>
      </c>
      <c r="AN35" s="61">
        <f t="shared" si="43"/>
        <v>0</v>
      </c>
      <c r="AO35" s="61">
        <f t="shared" si="43"/>
        <v>220</v>
      </c>
      <c r="AP35" s="61">
        <f t="shared" si="43"/>
        <v>4200405.4399999995</v>
      </c>
      <c r="AQ35" s="61">
        <f t="shared" si="43"/>
        <v>0</v>
      </c>
      <c r="AR35" s="61">
        <f t="shared" si="43"/>
        <v>0</v>
      </c>
      <c r="AS35" s="61">
        <f t="shared" si="43"/>
        <v>0</v>
      </c>
      <c r="AT35" s="61">
        <f t="shared" si="43"/>
        <v>0</v>
      </c>
      <c r="AU35" s="61">
        <f t="shared" si="43"/>
        <v>0</v>
      </c>
      <c r="AV35" s="61">
        <f t="shared" si="43"/>
        <v>0</v>
      </c>
      <c r="AW35" s="61">
        <f t="shared" si="43"/>
        <v>0</v>
      </c>
      <c r="AX35" s="61">
        <f t="shared" si="43"/>
        <v>0</v>
      </c>
      <c r="AY35" s="61">
        <f t="shared" si="43"/>
        <v>0</v>
      </c>
      <c r="AZ35" s="61">
        <f t="shared" si="43"/>
        <v>0</v>
      </c>
      <c r="BA35" s="61">
        <f t="shared" si="43"/>
        <v>0</v>
      </c>
      <c r="BB35" s="61">
        <f t="shared" si="43"/>
        <v>0</v>
      </c>
      <c r="BC35" s="61">
        <f t="shared" si="43"/>
        <v>0</v>
      </c>
      <c r="BD35" s="61">
        <f t="shared" si="43"/>
        <v>0</v>
      </c>
      <c r="BE35" s="61">
        <f t="shared" si="43"/>
        <v>0</v>
      </c>
      <c r="BF35" s="61">
        <f t="shared" si="43"/>
        <v>0</v>
      </c>
      <c r="BG35" s="61">
        <f t="shared" si="43"/>
        <v>0</v>
      </c>
      <c r="BH35" s="61">
        <f t="shared" si="43"/>
        <v>0</v>
      </c>
      <c r="BI35" s="61">
        <f t="shared" si="43"/>
        <v>0</v>
      </c>
      <c r="BJ35" s="61">
        <f t="shared" si="43"/>
        <v>0</v>
      </c>
      <c r="BK35" s="61">
        <f t="shared" si="43"/>
        <v>0</v>
      </c>
      <c r="BL35" s="61">
        <f t="shared" si="43"/>
        <v>0</v>
      </c>
      <c r="BM35" s="61">
        <f t="shared" si="43"/>
        <v>0</v>
      </c>
      <c r="BN35" s="61">
        <f t="shared" si="43"/>
        <v>0</v>
      </c>
      <c r="BO35" s="61">
        <f t="shared" si="43"/>
        <v>0</v>
      </c>
      <c r="BP35" s="61">
        <f t="shared" si="43"/>
        <v>0</v>
      </c>
      <c r="BQ35" s="61">
        <f t="shared" si="43"/>
        <v>1</v>
      </c>
      <c r="BR35" s="61">
        <f t="shared" si="43"/>
        <v>19092.752</v>
      </c>
      <c r="BS35" s="61">
        <f t="shared" si="43"/>
        <v>0</v>
      </c>
      <c r="BT35" s="61">
        <f t="shared" si="43"/>
        <v>0</v>
      </c>
      <c r="BU35" s="61">
        <f t="shared" si="43"/>
        <v>0</v>
      </c>
      <c r="BV35" s="61">
        <f t="shared" si="43"/>
        <v>0</v>
      </c>
      <c r="BW35" s="61">
        <f t="shared" si="43"/>
        <v>0</v>
      </c>
      <c r="BX35" s="61">
        <f t="shared" si="43"/>
        <v>0</v>
      </c>
      <c r="BY35" s="61">
        <f t="shared" si="43"/>
        <v>0</v>
      </c>
      <c r="BZ35" s="61">
        <f t="shared" si="43"/>
        <v>0</v>
      </c>
      <c r="CA35" s="61">
        <f t="shared" si="43"/>
        <v>0</v>
      </c>
      <c r="CB35" s="61">
        <f t="shared" ref="CB35:EM35" si="44">CB36</f>
        <v>0</v>
      </c>
      <c r="CC35" s="61">
        <f t="shared" si="44"/>
        <v>0</v>
      </c>
      <c r="CD35" s="61">
        <f t="shared" si="44"/>
        <v>0</v>
      </c>
      <c r="CE35" s="61">
        <f t="shared" si="44"/>
        <v>0</v>
      </c>
      <c r="CF35" s="61">
        <f t="shared" si="44"/>
        <v>0</v>
      </c>
      <c r="CG35" s="61">
        <f t="shared" si="44"/>
        <v>0</v>
      </c>
      <c r="CH35" s="61">
        <f t="shared" si="44"/>
        <v>0</v>
      </c>
      <c r="CI35" s="61">
        <f t="shared" si="44"/>
        <v>0</v>
      </c>
      <c r="CJ35" s="61">
        <f t="shared" si="44"/>
        <v>0</v>
      </c>
      <c r="CK35" s="61">
        <f t="shared" si="44"/>
        <v>0</v>
      </c>
      <c r="CL35" s="61">
        <f t="shared" si="44"/>
        <v>0</v>
      </c>
      <c r="CM35" s="61">
        <f t="shared" si="44"/>
        <v>0</v>
      </c>
      <c r="CN35" s="61">
        <f t="shared" si="44"/>
        <v>0</v>
      </c>
      <c r="CO35" s="61">
        <f t="shared" si="44"/>
        <v>0</v>
      </c>
      <c r="CP35" s="61">
        <f t="shared" si="44"/>
        <v>0</v>
      </c>
      <c r="CQ35" s="61">
        <f t="shared" si="44"/>
        <v>0</v>
      </c>
      <c r="CR35" s="61">
        <f t="shared" si="44"/>
        <v>0</v>
      </c>
      <c r="CS35" s="61">
        <f t="shared" si="44"/>
        <v>0</v>
      </c>
      <c r="CT35" s="61">
        <f t="shared" si="44"/>
        <v>0</v>
      </c>
      <c r="CU35" s="61">
        <f t="shared" si="44"/>
        <v>0</v>
      </c>
      <c r="CV35" s="61">
        <f t="shared" si="44"/>
        <v>0</v>
      </c>
      <c r="CW35" s="61">
        <f t="shared" si="44"/>
        <v>0</v>
      </c>
      <c r="CX35" s="61">
        <f t="shared" si="44"/>
        <v>0</v>
      </c>
      <c r="CY35" s="61">
        <f t="shared" si="44"/>
        <v>0</v>
      </c>
      <c r="CZ35" s="61">
        <f t="shared" si="44"/>
        <v>0</v>
      </c>
      <c r="DA35" s="61">
        <f t="shared" si="44"/>
        <v>0</v>
      </c>
      <c r="DB35" s="61">
        <f t="shared" si="44"/>
        <v>0</v>
      </c>
      <c r="DC35" s="61">
        <f t="shared" si="44"/>
        <v>0</v>
      </c>
      <c r="DD35" s="61">
        <f t="shared" si="44"/>
        <v>0</v>
      </c>
      <c r="DE35" s="61">
        <f t="shared" si="44"/>
        <v>0</v>
      </c>
      <c r="DF35" s="61">
        <f t="shared" si="44"/>
        <v>0</v>
      </c>
      <c r="DG35" s="61">
        <f t="shared" si="44"/>
        <v>0</v>
      </c>
      <c r="DH35" s="61">
        <f t="shared" si="44"/>
        <v>0</v>
      </c>
      <c r="DI35" s="61">
        <f t="shared" si="44"/>
        <v>0</v>
      </c>
      <c r="DJ35" s="61">
        <f t="shared" si="44"/>
        <v>0</v>
      </c>
      <c r="DK35" s="61">
        <f t="shared" si="44"/>
        <v>0</v>
      </c>
      <c r="DL35" s="61">
        <f t="shared" si="44"/>
        <v>0</v>
      </c>
      <c r="DM35" s="61">
        <f t="shared" si="44"/>
        <v>0</v>
      </c>
      <c r="DN35" s="61">
        <f t="shared" si="44"/>
        <v>0</v>
      </c>
      <c r="DO35" s="61">
        <f t="shared" si="44"/>
        <v>0</v>
      </c>
      <c r="DP35" s="61">
        <f t="shared" si="44"/>
        <v>0</v>
      </c>
      <c r="DQ35" s="61">
        <f t="shared" si="44"/>
        <v>0</v>
      </c>
      <c r="DR35" s="61">
        <f t="shared" si="44"/>
        <v>0</v>
      </c>
      <c r="DS35" s="61">
        <f t="shared" si="44"/>
        <v>0</v>
      </c>
      <c r="DT35" s="61">
        <f t="shared" si="44"/>
        <v>0</v>
      </c>
      <c r="DU35" s="61">
        <f t="shared" si="44"/>
        <v>0</v>
      </c>
      <c r="DV35" s="61">
        <f t="shared" si="44"/>
        <v>0</v>
      </c>
      <c r="DW35" s="61">
        <f t="shared" si="44"/>
        <v>0</v>
      </c>
      <c r="DX35" s="61">
        <f t="shared" si="44"/>
        <v>0</v>
      </c>
      <c r="DY35" s="61">
        <f t="shared" si="44"/>
        <v>0</v>
      </c>
      <c r="DZ35" s="61">
        <f t="shared" si="44"/>
        <v>0</v>
      </c>
      <c r="EA35" s="61">
        <f t="shared" si="44"/>
        <v>0</v>
      </c>
      <c r="EB35" s="61">
        <f t="shared" si="44"/>
        <v>0</v>
      </c>
      <c r="EC35" s="61">
        <f t="shared" si="44"/>
        <v>0</v>
      </c>
      <c r="ED35" s="61">
        <f t="shared" si="44"/>
        <v>0</v>
      </c>
      <c r="EE35" s="61">
        <f t="shared" si="44"/>
        <v>0</v>
      </c>
      <c r="EF35" s="61">
        <f t="shared" si="44"/>
        <v>0</v>
      </c>
      <c r="EG35" s="61">
        <f t="shared" si="44"/>
        <v>0</v>
      </c>
      <c r="EH35" s="61">
        <f t="shared" si="44"/>
        <v>0</v>
      </c>
      <c r="EI35" s="61">
        <f t="shared" si="44"/>
        <v>0</v>
      </c>
      <c r="EJ35" s="61">
        <f t="shared" si="44"/>
        <v>0</v>
      </c>
      <c r="EK35" s="61">
        <f t="shared" si="44"/>
        <v>0</v>
      </c>
      <c r="EL35" s="61">
        <f t="shared" si="44"/>
        <v>0</v>
      </c>
      <c r="EM35" s="61">
        <f t="shared" si="44"/>
        <v>0</v>
      </c>
      <c r="EN35" s="61">
        <f t="shared" ref="EN35:ER35" si="45">EN36</f>
        <v>0</v>
      </c>
      <c r="EO35" s="61"/>
      <c r="EP35" s="61"/>
      <c r="EQ35" s="61">
        <f t="shared" si="45"/>
        <v>221</v>
      </c>
      <c r="ER35" s="61">
        <f t="shared" si="45"/>
        <v>4219498.1919999998</v>
      </c>
    </row>
    <row r="36" spans="1:148" s="3" customFormat="1" ht="15.75" customHeight="1" x14ac:dyDescent="0.25">
      <c r="A36" s="54"/>
      <c r="B36" s="54">
        <v>20</v>
      </c>
      <c r="C36" s="218" t="s">
        <v>204</v>
      </c>
      <c r="D36" s="126" t="s">
        <v>205</v>
      </c>
      <c r="E36" s="64">
        <v>13916</v>
      </c>
      <c r="F36" s="65">
        <v>0.98</v>
      </c>
      <c r="G36" s="66"/>
      <c r="H36" s="119">
        <v>1</v>
      </c>
      <c r="I36" s="120"/>
      <c r="J36" s="120"/>
      <c r="K36" s="118">
        <v>1.4</v>
      </c>
      <c r="L36" s="118">
        <v>1.68</v>
      </c>
      <c r="M36" s="118">
        <v>2.23</v>
      </c>
      <c r="N36" s="121">
        <v>2.57</v>
      </c>
      <c r="O36" s="69"/>
      <c r="P36" s="70">
        <f>O36*E36*F36*H36*K36*$P$9</f>
        <v>0</v>
      </c>
      <c r="Q36" s="122"/>
      <c r="R36" s="70">
        <f>Q36*E36*F36*H36*K36*$R$9</f>
        <v>0</v>
      </c>
      <c r="S36" s="71"/>
      <c r="T36" s="71">
        <f>S36*E36*F36*H36*K36*$T$9</f>
        <v>0</v>
      </c>
      <c r="U36" s="69"/>
      <c r="V36" s="70">
        <f>SUM(U36*E36*F36*H36*K36*$V$9)</f>
        <v>0</v>
      </c>
      <c r="W36" s="69"/>
      <c r="X36" s="71">
        <f>SUM(W36*E36*F36*H36*K36*$X$9)</f>
        <v>0</v>
      </c>
      <c r="Y36" s="69"/>
      <c r="Z36" s="70">
        <f>SUM(Y36*E36*F36*H36*K36*$Z$9)</f>
        <v>0</v>
      </c>
      <c r="AA36" s="71"/>
      <c r="AB36" s="70">
        <f>SUM(AA36*E36*F36*H36*K36*$AB$9)</f>
        <v>0</v>
      </c>
      <c r="AC36" s="70"/>
      <c r="AD36" s="70"/>
      <c r="AE36" s="71"/>
      <c r="AF36" s="70">
        <f>SUM(AE36*E36*F36*H36*K36*$AF$9)</f>
        <v>0</v>
      </c>
      <c r="AG36" s="71"/>
      <c r="AH36" s="70">
        <f>SUM(AG36*E36*F36*H36*L36*$AH$9)</f>
        <v>0</v>
      </c>
      <c r="AI36" s="71"/>
      <c r="AJ36" s="70">
        <f>SUM(AI36*E36*F36*H36*L36*$AJ$9)</f>
        <v>0</v>
      </c>
      <c r="AK36" s="69"/>
      <c r="AL36" s="70">
        <f>SUM(AK36*E36*F36*H36*K36*$AL$9)</f>
        <v>0</v>
      </c>
      <c r="AM36" s="71"/>
      <c r="AN36" s="71">
        <f>SUM(AM36*E36*F36*H36*K36*$AN$9)</f>
        <v>0</v>
      </c>
      <c r="AO36" s="69">
        <v>220</v>
      </c>
      <c r="AP36" s="70">
        <f>SUM(AO36*E36*F36*H36*K36*$AP$9)</f>
        <v>4200405.4399999995</v>
      </c>
      <c r="AQ36" s="128"/>
      <c r="AR36" s="70">
        <f>SUM(AQ36*E36*F36*H36*K36*$AR$9)</f>
        <v>0</v>
      </c>
      <c r="AS36" s="71"/>
      <c r="AT36" s="70">
        <f>SUM(E36*F36*H36*K36*AS36*$AT$9)</f>
        <v>0</v>
      </c>
      <c r="AU36" s="71"/>
      <c r="AV36" s="70">
        <f>SUM(AU36*E36*F36*H36*K36*$AV$9)</f>
        <v>0</v>
      </c>
      <c r="AW36" s="69"/>
      <c r="AX36" s="70">
        <f>SUM(AW36*E36*F36*H36*K36*$AX$9)</f>
        <v>0</v>
      </c>
      <c r="AY36" s="69"/>
      <c r="AZ36" s="71">
        <f>SUM(AY36*E36*F36*H36*K36*$AZ$9)</f>
        <v>0</v>
      </c>
      <c r="BA36" s="69"/>
      <c r="BB36" s="70">
        <f>SUM(BA36*E36*F36*H36*K36*$BB$9)</f>
        <v>0</v>
      </c>
      <c r="BC36" s="69"/>
      <c r="BD36" s="70">
        <f>SUM(BC36*E36*F36*H36*K36*$BD$9)</f>
        <v>0</v>
      </c>
      <c r="BE36" s="69"/>
      <c r="BF36" s="70">
        <f>SUM(BE36*E36*F36*H36*K36*$BF$9)</f>
        <v>0</v>
      </c>
      <c r="BG36" s="69"/>
      <c r="BH36" s="70">
        <f>SUM(BG36*E36*F36*H36*K36*$BH$9)</f>
        <v>0</v>
      </c>
      <c r="BI36" s="69"/>
      <c r="BJ36" s="70">
        <f>BI36*E36*F36*H36*K36*$BJ$9</f>
        <v>0</v>
      </c>
      <c r="BK36" s="69"/>
      <c r="BL36" s="70">
        <f>BK36*E36*F36*H36*K36*$BL$9</f>
        <v>0</v>
      </c>
      <c r="BM36" s="69"/>
      <c r="BN36" s="70">
        <f>BM36*E36*F36*H36*K36*$BN$9</f>
        <v>0</v>
      </c>
      <c r="BO36" s="69"/>
      <c r="BP36" s="70">
        <f>SUM(BO36*E36*F36*H36*K36*$BP$9)</f>
        <v>0</v>
      </c>
      <c r="BQ36" s="69">
        <v>1</v>
      </c>
      <c r="BR36" s="70">
        <f>SUM(BQ36*E36*F36*H36*K36*$BR$9)</f>
        <v>19092.752</v>
      </c>
      <c r="BS36" s="69"/>
      <c r="BT36" s="70">
        <f>SUM(BS36*E36*F36*H36*K36*$BT$9)</f>
        <v>0</v>
      </c>
      <c r="BU36" s="69"/>
      <c r="BV36" s="70">
        <f>SUM(BU36*E36*F36*H36*K36*$BV$9)</f>
        <v>0</v>
      </c>
      <c r="BW36" s="69"/>
      <c r="BX36" s="70">
        <f>SUM(BW36*E36*F36*H36*K36*$BX$9)</f>
        <v>0</v>
      </c>
      <c r="BY36" s="73"/>
      <c r="BZ36" s="74">
        <f>BY36*E36*F36*H36*K36*$BZ$9</f>
        <v>0</v>
      </c>
      <c r="CA36" s="69"/>
      <c r="CB36" s="70">
        <f>SUM(CA36*E36*F36*H36*K36*$CB$9)</f>
        <v>0</v>
      </c>
      <c r="CC36" s="71"/>
      <c r="CD36" s="70">
        <f>SUM(CC36*E36*F36*H36*K36*$CD$9)</f>
        <v>0</v>
      </c>
      <c r="CE36" s="69"/>
      <c r="CF36" s="70">
        <f>SUM(CE36*E36*F36*H36*K36*$CF$9)</f>
        <v>0</v>
      </c>
      <c r="CG36" s="69"/>
      <c r="CH36" s="70">
        <f>SUM(CG36*E36*F36*H36*K36*$CH$9)</f>
        <v>0</v>
      </c>
      <c r="CI36" s="69"/>
      <c r="CJ36" s="70">
        <f>CI36*E36*F36*H36*K36*$CJ$9</f>
        <v>0</v>
      </c>
      <c r="CK36" s="69"/>
      <c r="CL36" s="70">
        <f>SUM(CK36*E36*F36*H36*K36*$CL$9)</f>
        <v>0</v>
      </c>
      <c r="CM36" s="71"/>
      <c r="CN36" s="70">
        <f>SUM(CM36*E36*F36*H36*L36*$CN$9)</f>
        <v>0</v>
      </c>
      <c r="CO36" s="69"/>
      <c r="CP36" s="70">
        <f>SUM(CO36*E36*F36*H36*L36*$CP$9)</f>
        <v>0</v>
      </c>
      <c r="CQ36" s="69"/>
      <c r="CR36" s="70">
        <f>SUM(CQ36*E36*F36*H36*L36*$CR$9)</f>
        <v>0</v>
      </c>
      <c r="CS36" s="71"/>
      <c r="CT36" s="70">
        <f>SUM(CS36*E36*F36*H36*L36*$CT$9)</f>
        <v>0</v>
      </c>
      <c r="CU36" s="71"/>
      <c r="CV36" s="70">
        <f>SUM(CU36*E36*F36*H36*L36*$CV$9)</f>
        <v>0</v>
      </c>
      <c r="CW36" s="71"/>
      <c r="CX36" s="70">
        <f>SUM(CW36*E36*F36*H36*L36*$CX$9)</f>
        <v>0</v>
      </c>
      <c r="CY36" s="69"/>
      <c r="CZ36" s="70">
        <f>SUM(CY36*E36*F36*H36*L36*$CZ$9)</f>
        <v>0</v>
      </c>
      <c r="DA36" s="69"/>
      <c r="DB36" s="70">
        <f>SUM(DA36*E36*F36*H36*L36*$DB$9)</f>
        <v>0</v>
      </c>
      <c r="DC36" s="69"/>
      <c r="DD36" s="70">
        <f>SUM(DC36*E36*F36*H36*L36*$DD$9)</f>
        <v>0</v>
      </c>
      <c r="DE36" s="71"/>
      <c r="DF36" s="70">
        <f>SUM(DE36*E36*F36*H36*L36*$DF$9)</f>
        <v>0</v>
      </c>
      <c r="DG36" s="69"/>
      <c r="DH36" s="70">
        <f>SUM(DG36*E36*F36*H36*L36*$DH$9)</f>
        <v>0</v>
      </c>
      <c r="DI36" s="69"/>
      <c r="DJ36" s="70">
        <f>SUM(DI36*E36*F36*H36*L36*$DJ$9)</f>
        <v>0</v>
      </c>
      <c r="DK36" s="69"/>
      <c r="DL36" s="70">
        <f>SUM(DK36*E36*F36*H36*L36*$DL$9)</f>
        <v>0</v>
      </c>
      <c r="DM36" s="69"/>
      <c r="DN36" s="70">
        <f>SUM(DM36*E36*F36*H36*L36*$DN$9)</f>
        <v>0</v>
      </c>
      <c r="DO36" s="69"/>
      <c r="DP36" s="70">
        <f>SUM(DO36*E36*F36*H36*L36*$DP$9)</f>
        <v>0</v>
      </c>
      <c r="DQ36" s="69"/>
      <c r="DR36" s="70">
        <f>DQ36*E36*F36*H36*L36*$DR$9</f>
        <v>0</v>
      </c>
      <c r="DS36" s="69"/>
      <c r="DT36" s="70">
        <f>SUM(DS36*E36*F36*H36*L36*$DT$9)</f>
        <v>0</v>
      </c>
      <c r="DU36" s="69"/>
      <c r="DV36" s="70">
        <f>SUM(DU36*E36*F36*H36*L36*$DV$9)</f>
        <v>0</v>
      </c>
      <c r="DW36" s="69"/>
      <c r="DX36" s="70">
        <f>SUM(DW36*E36*F36*H36*M36*$DX$9)</f>
        <v>0</v>
      </c>
      <c r="DY36" s="69"/>
      <c r="DZ36" s="70">
        <f>SUM(DY36*E36*F36*H36*N36*$DZ$9)</f>
        <v>0</v>
      </c>
      <c r="EA36" s="69"/>
      <c r="EB36" s="70">
        <f>SUM(EA36*E36*F36*H36*K36*$EB$9)</f>
        <v>0</v>
      </c>
      <c r="EC36" s="69"/>
      <c r="ED36" s="70">
        <f>SUM(EC36*E36*F36*H36*K36*$ED$9)</f>
        <v>0</v>
      </c>
      <c r="EE36" s="69"/>
      <c r="EF36" s="70">
        <f>SUM(EE36*E36*F36*H36*K36*$EF$9)</f>
        <v>0</v>
      </c>
      <c r="EG36" s="69"/>
      <c r="EH36" s="70">
        <f>SUM(EG36*E36*F36*H36*K36*$EH$9)</f>
        <v>0</v>
      </c>
      <c r="EI36" s="69"/>
      <c r="EJ36" s="70">
        <f>EI36*E36*F36*H36*K36*$EJ$9</f>
        <v>0</v>
      </c>
      <c r="EK36" s="69"/>
      <c r="EL36" s="70">
        <f>EK36*E36*F36*H36*K36*$EL$9</f>
        <v>0</v>
      </c>
      <c r="EM36" s="69"/>
      <c r="EN36" s="70"/>
      <c r="EO36" s="75"/>
      <c r="EP36" s="75"/>
      <c r="EQ36" s="76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221</v>
      </c>
      <c r="ER36" s="76">
        <f>SUM(P36,Z36,R36,T36,AB36,V36,X36,AF36,AH36,AJ36,AL36,AN36,AT36,AV36,AX36,AR36,CN36,CT36,CX36,CB36,CD36,DD36,DF36,DH36,DJ36,DL36,DN36,DP36,AZ36,AP36,BB36,BD36,BF36,BH36,BJ36,BL36,BN36,BP36,BR36,BT36,BV36,EF36,EH36,EB36,ED36,BX36,BZ36,CV36,CP36,CR36,CZ36,DB36,CF36,CH36,CJ36,CL36,DR36,DT36,DV36,DX36,DZ36,EJ36,EL36,EN36)</f>
        <v>4219498.1919999998</v>
      </c>
    </row>
    <row r="37" spans="1:148" s="60" customFormat="1" ht="15" customHeight="1" x14ac:dyDescent="0.25">
      <c r="A37" s="135">
        <v>8</v>
      </c>
      <c r="B37" s="135"/>
      <c r="C37" s="54" t="s">
        <v>206</v>
      </c>
      <c r="D37" s="123" t="s">
        <v>207</v>
      </c>
      <c r="E37" s="64">
        <v>13916</v>
      </c>
      <c r="F37" s="124"/>
      <c r="G37" s="66"/>
      <c r="H37" s="57"/>
      <c r="I37" s="112"/>
      <c r="J37" s="113"/>
      <c r="K37" s="136"/>
      <c r="L37" s="136"/>
      <c r="M37" s="136"/>
      <c r="N37" s="115"/>
      <c r="O37" s="61">
        <f>SUM(O38:O40)</f>
        <v>0</v>
      </c>
      <c r="P37" s="61">
        <f t="shared" ref="P37:CA37" si="46">SUM(P38:P40)</f>
        <v>0</v>
      </c>
      <c r="Q37" s="61">
        <f t="shared" si="46"/>
        <v>0</v>
      </c>
      <c r="R37" s="61">
        <f t="shared" si="46"/>
        <v>0</v>
      </c>
      <c r="S37" s="61">
        <f t="shared" si="46"/>
        <v>0</v>
      </c>
      <c r="T37" s="61">
        <f t="shared" si="46"/>
        <v>0</v>
      </c>
      <c r="U37" s="61">
        <f t="shared" si="46"/>
        <v>0</v>
      </c>
      <c r="V37" s="61">
        <f t="shared" si="46"/>
        <v>0</v>
      </c>
      <c r="W37" s="61">
        <f t="shared" si="46"/>
        <v>0</v>
      </c>
      <c r="X37" s="61">
        <f t="shared" si="46"/>
        <v>0</v>
      </c>
      <c r="Y37" s="61">
        <f t="shared" si="46"/>
        <v>0</v>
      </c>
      <c r="Z37" s="61">
        <f t="shared" si="46"/>
        <v>0</v>
      </c>
      <c r="AA37" s="61">
        <f t="shared" si="46"/>
        <v>0</v>
      </c>
      <c r="AB37" s="61">
        <f t="shared" si="46"/>
        <v>0</v>
      </c>
      <c r="AC37" s="61">
        <f t="shared" si="46"/>
        <v>0</v>
      </c>
      <c r="AD37" s="61">
        <f t="shared" si="46"/>
        <v>0</v>
      </c>
      <c r="AE37" s="61">
        <f t="shared" si="46"/>
        <v>0</v>
      </c>
      <c r="AF37" s="61">
        <f t="shared" si="46"/>
        <v>0</v>
      </c>
      <c r="AG37" s="61">
        <f t="shared" si="46"/>
        <v>0</v>
      </c>
      <c r="AH37" s="61">
        <f t="shared" si="46"/>
        <v>0</v>
      </c>
      <c r="AI37" s="61">
        <f t="shared" si="46"/>
        <v>0</v>
      </c>
      <c r="AJ37" s="61">
        <f t="shared" si="46"/>
        <v>0</v>
      </c>
      <c r="AK37" s="61">
        <f t="shared" si="46"/>
        <v>0</v>
      </c>
      <c r="AL37" s="61">
        <f t="shared" si="46"/>
        <v>0</v>
      </c>
      <c r="AM37" s="61">
        <f t="shared" si="46"/>
        <v>0</v>
      </c>
      <c r="AN37" s="61">
        <f t="shared" si="46"/>
        <v>0</v>
      </c>
      <c r="AO37" s="61">
        <f t="shared" si="46"/>
        <v>0</v>
      </c>
      <c r="AP37" s="61">
        <f t="shared" si="46"/>
        <v>0</v>
      </c>
      <c r="AQ37" s="61">
        <f t="shared" si="46"/>
        <v>0</v>
      </c>
      <c r="AR37" s="61">
        <f t="shared" si="46"/>
        <v>0</v>
      </c>
      <c r="AS37" s="61">
        <f t="shared" si="46"/>
        <v>0</v>
      </c>
      <c r="AT37" s="61">
        <f t="shared" si="46"/>
        <v>0</v>
      </c>
      <c r="AU37" s="61">
        <f t="shared" si="46"/>
        <v>0</v>
      </c>
      <c r="AV37" s="61">
        <f t="shared" si="46"/>
        <v>0</v>
      </c>
      <c r="AW37" s="61">
        <f t="shared" si="46"/>
        <v>0</v>
      </c>
      <c r="AX37" s="61">
        <f t="shared" si="46"/>
        <v>0</v>
      </c>
      <c r="AY37" s="61">
        <f t="shared" si="46"/>
        <v>0</v>
      </c>
      <c r="AZ37" s="61">
        <f t="shared" si="46"/>
        <v>0</v>
      </c>
      <c r="BA37" s="61">
        <f t="shared" si="46"/>
        <v>0</v>
      </c>
      <c r="BB37" s="61">
        <f t="shared" si="46"/>
        <v>0</v>
      </c>
      <c r="BC37" s="61">
        <f t="shared" si="46"/>
        <v>0</v>
      </c>
      <c r="BD37" s="61">
        <f t="shared" si="46"/>
        <v>0</v>
      </c>
      <c r="BE37" s="61">
        <f t="shared" si="46"/>
        <v>0</v>
      </c>
      <c r="BF37" s="61">
        <f t="shared" si="46"/>
        <v>0</v>
      </c>
      <c r="BG37" s="61">
        <f t="shared" si="46"/>
        <v>0</v>
      </c>
      <c r="BH37" s="61">
        <f t="shared" si="46"/>
        <v>0</v>
      </c>
      <c r="BI37" s="61">
        <f t="shared" si="46"/>
        <v>0</v>
      </c>
      <c r="BJ37" s="61">
        <f t="shared" si="46"/>
        <v>0</v>
      </c>
      <c r="BK37" s="61">
        <f t="shared" si="46"/>
        <v>0</v>
      </c>
      <c r="BL37" s="61">
        <f t="shared" si="46"/>
        <v>0</v>
      </c>
      <c r="BM37" s="61">
        <f t="shared" si="46"/>
        <v>0</v>
      </c>
      <c r="BN37" s="61">
        <f t="shared" si="46"/>
        <v>0</v>
      </c>
      <c r="BO37" s="61">
        <f t="shared" si="46"/>
        <v>0</v>
      </c>
      <c r="BP37" s="61">
        <f t="shared" si="46"/>
        <v>0</v>
      </c>
      <c r="BQ37" s="61">
        <f t="shared" si="46"/>
        <v>0</v>
      </c>
      <c r="BR37" s="61">
        <f t="shared" si="46"/>
        <v>0</v>
      </c>
      <c r="BS37" s="61">
        <f t="shared" si="46"/>
        <v>0</v>
      </c>
      <c r="BT37" s="61">
        <f t="shared" si="46"/>
        <v>0</v>
      </c>
      <c r="BU37" s="61">
        <f t="shared" si="46"/>
        <v>0</v>
      </c>
      <c r="BV37" s="61">
        <f t="shared" si="46"/>
        <v>0</v>
      </c>
      <c r="BW37" s="61">
        <f t="shared" si="46"/>
        <v>0</v>
      </c>
      <c r="BX37" s="61">
        <f t="shared" si="46"/>
        <v>0</v>
      </c>
      <c r="BY37" s="61">
        <f t="shared" si="46"/>
        <v>0</v>
      </c>
      <c r="BZ37" s="61">
        <f t="shared" si="46"/>
        <v>0</v>
      </c>
      <c r="CA37" s="61">
        <f t="shared" si="46"/>
        <v>0</v>
      </c>
      <c r="CB37" s="61">
        <f t="shared" ref="CB37:EM37" si="47">SUM(CB38:CB40)</f>
        <v>0</v>
      </c>
      <c r="CC37" s="61">
        <f t="shared" si="47"/>
        <v>0</v>
      </c>
      <c r="CD37" s="61">
        <f t="shared" si="47"/>
        <v>0</v>
      </c>
      <c r="CE37" s="61">
        <f t="shared" si="47"/>
        <v>0</v>
      </c>
      <c r="CF37" s="61">
        <f t="shared" si="47"/>
        <v>0</v>
      </c>
      <c r="CG37" s="61">
        <f t="shared" si="47"/>
        <v>0</v>
      </c>
      <c r="CH37" s="61">
        <f t="shared" si="47"/>
        <v>0</v>
      </c>
      <c r="CI37" s="61">
        <f t="shared" si="47"/>
        <v>0</v>
      </c>
      <c r="CJ37" s="61">
        <f t="shared" si="47"/>
        <v>0</v>
      </c>
      <c r="CK37" s="61">
        <f t="shared" si="47"/>
        <v>0</v>
      </c>
      <c r="CL37" s="61">
        <f t="shared" si="47"/>
        <v>0</v>
      </c>
      <c r="CM37" s="61">
        <f t="shared" si="47"/>
        <v>0</v>
      </c>
      <c r="CN37" s="61">
        <f t="shared" si="47"/>
        <v>0</v>
      </c>
      <c r="CO37" s="61">
        <f t="shared" si="47"/>
        <v>0</v>
      </c>
      <c r="CP37" s="61">
        <f t="shared" si="47"/>
        <v>0</v>
      </c>
      <c r="CQ37" s="61">
        <f t="shared" si="47"/>
        <v>0</v>
      </c>
      <c r="CR37" s="61">
        <f t="shared" si="47"/>
        <v>0</v>
      </c>
      <c r="CS37" s="61">
        <f t="shared" si="47"/>
        <v>0</v>
      </c>
      <c r="CT37" s="61">
        <f t="shared" si="47"/>
        <v>0</v>
      </c>
      <c r="CU37" s="61">
        <f t="shared" si="47"/>
        <v>0</v>
      </c>
      <c r="CV37" s="61">
        <f t="shared" si="47"/>
        <v>0</v>
      </c>
      <c r="CW37" s="61">
        <f t="shared" si="47"/>
        <v>0</v>
      </c>
      <c r="CX37" s="61">
        <f t="shared" si="47"/>
        <v>0</v>
      </c>
      <c r="CY37" s="61">
        <f t="shared" si="47"/>
        <v>0</v>
      </c>
      <c r="CZ37" s="61">
        <f t="shared" si="47"/>
        <v>0</v>
      </c>
      <c r="DA37" s="61">
        <f t="shared" si="47"/>
        <v>0</v>
      </c>
      <c r="DB37" s="61">
        <f t="shared" si="47"/>
        <v>0</v>
      </c>
      <c r="DC37" s="61">
        <f t="shared" si="47"/>
        <v>0</v>
      </c>
      <c r="DD37" s="61">
        <f t="shared" si="47"/>
        <v>0</v>
      </c>
      <c r="DE37" s="61">
        <f t="shared" si="47"/>
        <v>0</v>
      </c>
      <c r="DF37" s="61">
        <f t="shared" si="47"/>
        <v>0</v>
      </c>
      <c r="DG37" s="61">
        <f t="shared" si="47"/>
        <v>0</v>
      </c>
      <c r="DH37" s="61">
        <f t="shared" si="47"/>
        <v>0</v>
      </c>
      <c r="DI37" s="61">
        <f t="shared" si="47"/>
        <v>0</v>
      </c>
      <c r="DJ37" s="61">
        <f t="shared" si="47"/>
        <v>0</v>
      </c>
      <c r="DK37" s="61">
        <f t="shared" si="47"/>
        <v>0</v>
      </c>
      <c r="DL37" s="61">
        <f t="shared" si="47"/>
        <v>0</v>
      </c>
      <c r="DM37" s="61">
        <f t="shared" si="47"/>
        <v>0</v>
      </c>
      <c r="DN37" s="61">
        <f t="shared" si="47"/>
        <v>0</v>
      </c>
      <c r="DO37" s="61">
        <f t="shared" si="47"/>
        <v>0</v>
      </c>
      <c r="DP37" s="61">
        <f t="shared" si="47"/>
        <v>0</v>
      </c>
      <c r="DQ37" s="61">
        <f t="shared" si="47"/>
        <v>0</v>
      </c>
      <c r="DR37" s="61">
        <f t="shared" si="47"/>
        <v>0</v>
      </c>
      <c r="DS37" s="61">
        <f t="shared" si="47"/>
        <v>0</v>
      </c>
      <c r="DT37" s="61">
        <f t="shared" si="47"/>
        <v>0</v>
      </c>
      <c r="DU37" s="61">
        <f t="shared" si="47"/>
        <v>0</v>
      </c>
      <c r="DV37" s="61">
        <f t="shared" si="47"/>
        <v>0</v>
      </c>
      <c r="DW37" s="61">
        <f t="shared" si="47"/>
        <v>0</v>
      </c>
      <c r="DX37" s="61">
        <f t="shared" si="47"/>
        <v>0</v>
      </c>
      <c r="DY37" s="61">
        <f t="shared" si="47"/>
        <v>0</v>
      </c>
      <c r="DZ37" s="61">
        <f t="shared" si="47"/>
        <v>0</v>
      </c>
      <c r="EA37" s="61">
        <f t="shared" si="47"/>
        <v>0</v>
      </c>
      <c r="EB37" s="61">
        <f t="shared" si="47"/>
        <v>0</v>
      </c>
      <c r="EC37" s="61">
        <f t="shared" si="47"/>
        <v>0</v>
      </c>
      <c r="ED37" s="61">
        <f t="shared" si="47"/>
        <v>0</v>
      </c>
      <c r="EE37" s="61">
        <f t="shared" si="47"/>
        <v>0</v>
      </c>
      <c r="EF37" s="61">
        <f t="shared" si="47"/>
        <v>0</v>
      </c>
      <c r="EG37" s="61">
        <f t="shared" si="47"/>
        <v>0</v>
      </c>
      <c r="EH37" s="61">
        <f t="shared" si="47"/>
        <v>0</v>
      </c>
      <c r="EI37" s="61">
        <f t="shared" si="47"/>
        <v>0</v>
      </c>
      <c r="EJ37" s="61">
        <f t="shared" si="47"/>
        <v>0</v>
      </c>
      <c r="EK37" s="61">
        <f t="shared" si="47"/>
        <v>0</v>
      </c>
      <c r="EL37" s="61">
        <f t="shared" si="47"/>
        <v>0</v>
      </c>
      <c r="EM37" s="61">
        <f t="shared" si="47"/>
        <v>0</v>
      </c>
      <c r="EN37" s="61">
        <f t="shared" ref="EN37:ER37" si="48">SUM(EN38:EN40)</f>
        <v>0</v>
      </c>
      <c r="EO37" s="61"/>
      <c r="EP37" s="61"/>
      <c r="EQ37" s="61">
        <f t="shared" si="48"/>
        <v>0</v>
      </c>
      <c r="ER37" s="61">
        <f t="shared" si="48"/>
        <v>0</v>
      </c>
    </row>
    <row r="38" spans="1:148" s="3" customFormat="1" ht="45" customHeight="1" x14ac:dyDescent="0.25">
      <c r="A38" s="54"/>
      <c r="B38" s="54">
        <v>21</v>
      </c>
      <c r="C38" s="218" t="s">
        <v>208</v>
      </c>
      <c r="D38" s="126" t="s">
        <v>209</v>
      </c>
      <c r="E38" s="64">
        <v>13916</v>
      </c>
      <c r="F38" s="65">
        <v>7.95</v>
      </c>
      <c r="G38" s="66"/>
      <c r="H38" s="119">
        <v>1</v>
      </c>
      <c r="I38" s="120"/>
      <c r="J38" s="127"/>
      <c r="K38" s="118">
        <v>1.4</v>
      </c>
      <c r="L38" s="118">
        <v>1.68</v>
      </c>
      <c r="M38" s="118">
        <v>2.23</v>
      </c>
      <c r="N38" s="121">
        <v>2.57</v>
      </c>
      <c r="O38" s="128"/>
      <c r="P38" s="70">
        <f>O38*E38*F38*H38*K38*$P$9</f>
        <v>0</v>
      </c>
      <c r="Q38" s="122"/>
      <c r="R38" s="70">
        <f>Q38*E38*F38*H38*K38*$R$9</f>
        <v>0</v>
      </c>
      <c r="S38" s="122"/>
      <c r="T38" s="71">
        <f>S38*E38*F38*H38*K38*$T$9</f>
        <v>0</v>
      </c>
      <c r="U38" s="128"/>
      <c r="V38" s="70">
        <f>SUM(U38*E38*F38*H38*K38*$V$9)</f>
        <v>0</v>
      </c>
      <c r="W38" s="128"/>
      <c r="X38" s="71">
        <f>SUM(W38*E38*F38*H38*K38*$X$9)</f>
        <v>0</v>
      </c>
      <c r="Y38" s="128"/>
      <c r="Z38" s="70">
        <f>SUM(Y38*E38*F38*H38*K38*$Z$9)</f>
        <v>0</v>
      </c>
      <c r="AA38" s="122"/>
      <c r="AB38" s="70">
        <f>SUM(AA38*E38*F38*H38*K38*$AB$9)</f>
        <v>0</v>
      </c>
      <c r="AC38" s="138"/>
      <c r="AD38" s="138"/>
      <c r="AE38" s="122"/>
      <c r="AF38" s="70">
        <f>SUM(AE38*E38*F38*H38*K38*$AF$9)</f>
        <v>0</v>
      </c>
      <c r="AG38" s="122"/>
      <c r="AH38" s="70">
        <f>SUM(AG38*E38*F38*H38*L38*$AH$9)</f>
        <v>0</v>
      </c>
      <c r="AI38" s="122"/>
      <c r="AJ38" s="70">
        <f>SUM(AI38*E38*F38*H38*L38*$AJ$9)</f>
        <v>0</v>
      </c>
      <c r="AK38" s="128"/>
      <c r="AL38" s="70">
        <f>SUM(AK38*E38*F38*H38*K38*$AL$9)</f>
        <v>0</v>
      </c>
      <c r="AM38" s="122"/>
      <c r="AN38" s="71">
        <f>SUM(AM38*E38*F38*H38*K38*$AN$9)</f>
        <v>0</v>
      </c>
      <c r="AO38" s="128"/>
      <c r="AP38" s="70">
        <f>SUM(AO38*E38*F38*H38*K38*$AP$9)</f>
        <v>0</v>
      </c>
      <c r="AQ38" s="128"/>
      <c r="AR38" s="70">
        <f>SUM(AQ38*E38*F38*H38*K38*$AR$9)</f>
        <v>0</v>
      </c>
      <c r="AS38" s="122"/>
      <c r="AT38" s="70">
        <f>SUM(E38*F38*H38*K38*AS38*$AT$9)</f>
        <v>0</v>
      </c>
      <c r="AU38" s="122"/>
      <c r="AV38" s="70">
        <f>SUM(AU38*E38*F38*H38*K38*$AV$9)</f>
        <v>0</v>
      </c>
      <c r="AW38" s="128"/>
      <c r="AX38" s="70">
        <f>SUM(AW38*E38*F38*H38*K38*$AX$9)</f>
        <v>0</v>
      </c>
      <c r="AY38" s="128"/>
      <c r="AZ38" s="71">
        <f>SUM(AY38*E38*F38*H38*K38*$AZ$9)</f>
        <v>0</v>
      </c>
      <c r="BA38" s="128"/>
      <c r="BB38" s="70">
        <f>SUM(BA38*E38*F38*H38*K38*$BB$9)</f>
        <v>0</v>
      </c>
      <c r="BC38" s="128"/>
      <c r="BD38" s="70">
        <f>SUM(BC38*E38*F38*H38*K38*$BD$9)</f>
        <v>0</v>
      </c>
      <c r="BE38" s="128"/>
      <c r="BF38" s="70">
        <f>SUM(BE38*E38*F38*H38*K38*$BF$9)</f>
        <v>0</v>
      </c>
      <c r="BG38" s="128"/>
      <c r="BH38" s="70">
        <f>SUM(BG38*E38*F38*H38*K38*$BH$9)</f>
        <v>0</v>
      </c>
      <c r="BI38" s="128"/>
      <c r="BJ38" s="70">
        <f>BI38*E38*F38*H38*K38*$BJ$9</f>
        <v>0</v>
      </c>
      <c r="BK38" s="128"/>
      <c r="BL38" s="70">
        <f>BK38*E38*F38*H38*K38*$BL$9</f>
        <v>0</v>
      </c>
      <c r="BM38" s="128"/>
      <c r="BN38" s="70">
        <f>BM38*E38*F38*H38*K38*$BN$9</f>
        <v>0</v>
      </c>
      <c r="BO38" s="128"/>
      <c r="BP38" s="70">
        <f>SUM(BO38*E38*F38*H38*K38*$BP$9)</f>
        <v>0</v>
      </c>
      <c r="BQ38" s="128"/>
      <c r="BR38" s="70">
        <f>SUM(BQ38*E38*F38*H38*K38*$BR$9)</f>
        <v>0</v>
      </c>
      <c r="BS38" s="128"/>
      <c r="BT38" s="70">
        <f>SUM(BS38*E38*F38*H38*K38*$BT$9)</f>
        <v>0</v>
      </c>
      <c r="BU38" s="128"/>
      <c r="BV38" s="70">
        <f>SUM(BU38*E38*F38*H38*K38*$BV$9)</f>
        <v>0</v>
      </c>
      <c r="BW38" s="128"/>
      <c r="BX38" s="70">
        <f>SUM(BW38*E38*F38*H38*K38*$BX$9)</f>
        <v>0</v>
      </c>
      <c r="BY38" s="139"/>
      <c r="BZ38" s="74">
        <f>BY38*E38*F38*H38*K38*$BZ$9</f>
        <v>0</v>
      </c>
      <c r="CA38" s="128"/>
      <c r="CB38" s="70">
        <f>SUM(CA38*E38*F38*H38*K38*$CB$9)</f>
        <v>0</v>
      </c>
      <c r="CC38" s="122"/>
      <c r="CD38" s="70">
        <f>SUM(CC38*E38*F38*H38*K38*$CD$9)</f>
        <v>0</v>
      </c>
      <c r="CE38" s="128"/>
      <c r="CF38" s="70">
        <f>SUM(CE38*E38*F38*H38*K38*$CF$9)</f>
        <v>0</v>
      </c>
      <c r="CG38" s="128"/>
      <c r="CH38" s="70">
        <f>SUM(CG38*E38*F38*H38*K38*$CH$9)</f>
        <v>0</v>
      </c>
      <c r="CI38" s="128"/>
      <c r="CJ38" s="70">
        <f>CI38*E38*F38*H38*K38*$CJ$9</f>
        <v>0</v>
      </c>
      <c r="CK38" s="128"/>
      <c r="CL38" s="70">
        <f>SUM(CK38*E38*F38*H38*K38*$CL$9)</f>
        <v>0</v>
      </c>
      <c r="CM38" s="122"/>
      <c r="CN38" s="70">
        <f>SUM(CM38*E38*F38*H38*L38*$CN$9)</f>
        <v>0</v>
      </c>
      <c r="CO38" s="128"/>
      <c r="CP38" s="70">
        <f>SUM(CO38*E38*F38*H38*L38*$CP$9)</f>
        <v>0</v>
      </c>
      <c r="CQ38" s="128"/>
      <c r="CR38" s="70">
        <f>SUM(CQ38*E38*F38*H38*L38*$CR$9)</f>
        <v>0</v>
      </c>
      <c r="CS38" s="122"/>
      <c r="CT38" s="70">
        <f>SUM(CS38*E38*F38*H38*L38*$CT$9)</f>
        <v>0</v>
      </c>
      <c r="CU38" s="122"/>
      <c r="CV38" s="70">
        <f>SUM(CU38*E38*F38*H38*L38*$CV$9)</f>
        <v>0</v>
      </c>
      <c r="CW38" s="122"/>
      <c r="CX38" s="70">
        <f>SUM(CW38*E38*F38*H38*L38*$CX$9)</f>
        <v>0</v>
      </c>
      <c r="CY38" s="128"/>
      <c r="CZ38" s="70">
        <f>SUM(CY38*E38*F38*H38*L38*$CZ$9)</f>
        <v>0</v>
      </c>
      <c r="DA38" s="128"/>
      <c r="DB38" s="70">
        <f>SUM(DA38*E38*F38*H38*L38*$DB$9)</f>
        <v>0</v>
      </c>
      <c r="DC38" s="128"/>
      <c r="DD38" s="70">
        <f>SUM(DC38*E38*F38*H38*L38*$DD$9)</f>
        <v>0</v>
      </c>
      <c r="DE38" s="122"/>
      <c r="DF38" s="70">
        <f>SUM(DE38*E38*F38*H38*L38*$DF$9)</f>
        <v>0</v>
      </c>
      <c r="DG38" s="128"/>
      <c r="DH38" s="70">
        <f>SUM(DG38*E38*F38*H38*L38*$DH$9)</f>
        <v>0</v>
      </c>
      <c r="DI38" s="128"/>
      <c r="DJ38" s="70">
        <f>SUM(DI38*E38*F38*H38*L38*$DJ$9)</f>
        <v>0</v>
      </c>
      <c r="DK38" s="128"/>
      <c r="DL38" s="70">
        <f>SUM(DK38*E38*F38*H38*L38*$DL$9)</f>
        <v>0</v>
      </c>
      <c r="DM38" s="128"/>
      <c r="DN38" s="70">
        <f>SUM(DM38*E38*F38*H38*L38*$DN$9)</f>
        <v>0</v>
      </c>
      <c r="DO38" s="128"/>
      <c r="DP38" s="70">
        <f>SUM(DO38*E38*F38*H38*L38*$DP$9)</f>
        <v>0</v>
      </c>
      <c r="DQ38" s="128"/>
      <c r="DR38" s="70">
        <f>DQ38*E38*F38*H38*L38*$DR$9</f>
        <v>0</v>
      </c>
      <c r="DS38" s="128"/>
      <c r="DT38" s="70">
        <f>SUM(DS38*E38*F38*H38*L38*$DT$9)</f>
        <v>0</v>
      </c>
      <c r="DU38" s="128"/>
      <c r="DV38" s="70">
        <f>SUM(DU38*E38*F38*H38*L38*$DV$9)</f>
        <v>0</v>
      </c>
      <c r="DW38" s="128"/>
      <c r="DX38" s="70">
        <f>SUM(DW38*E38*F38*H38*M38*$DX$9)</f>
        <v>0</v>
      </c>
      <c r="DY38" s="128"/>
      <c r="DZ38" s="70">
        <f>SUM(DY38*E38*F38*H38*N38*$DZ$9)</f>
        <v>0</v>
      </c>
      <c r="EA38" s="69"/>
      <c r="EB38" s="70">
        <f>SUM(EA38*E38*F38*H38*K38*$EB$9)</f>
        <v>0</v>
      </c>
      <c r="EC38" s="69"/>
      <c r="ED38" s="70">
        <f>SUM(EC38*E38*F38*H38*K38*$ED$9)</f>
        <v>0</v>
      </c>
      <c r="EE38" s="128"/>
      <c r="EF38" s="70">
        <f>SUM(EE38*E38*F38*H38*K38*$EF$9)</f>
        <v>0</v>
      </c>
      <c r="EG38" s="128"/>
      <c r="EH38" s="70">
        <f>SUM(EG38*E38*F38*H38*K38*$EH$9)</f>
        <v>0</v>
      </c>
      <c r="EI38" s="69"/>
      <c r="EJ38" s="70">
        <f>EI38*E38*F38*H38*K38*$EJ$9</f>
        <v>0</v>
      </c>
      <c r="EK38" s="69"/>
      <c r="EL38" s="70">
        <f>EK38*E38*F38*H38*K38*$EL$9</f>
        <v>0</v>
      </c>
      <c r="EM38" s="69"/>
      <c r="EN38" s="70"/>
      <c r="EO38" s="75"/>
      <c r="EP38" s="75"/>
      <c r="EQ38" s="76">
        <f t="shared" ref="EQ38:ER40" si="49">SUM(O38,Y38,Q38,S38,AA38,U38,W38,AE38,AG38,AI38,AK38,AM38,AS38,AU38,AW38,AQ38,CM38,CS38,CW38,CA38,CC38,DC38,DE38,DG38,DI38,DK38,DM38,DO38,AY38,AO38,BA38,BC38,BE38,BG38,BI38,BK38,BM38,BO38,BQ38,BS38,BU38,EE38,EG38,EA38,EC38,BW38,BY38,CU38,CO38,CQ38,CY38,DA38,CE38,CG38,CI38,CK38,DQ38,DS38,DU38,DW38,DY38,EI38,EK38,EM38)</f>
        <v>0</v>
      </c>
      <c r="ER38" s="76">
        <f t="shared" si="49"/>
        <v>0</v>
      </c>
    </row>
    <row r="39" spans="1:148" s="221" customFormat="1" ht="30" customHeight="1" x14ac:dyDescent="0.25">
      <c r="A39" s="54"/>
      <c r="B39" s="54">
        <v>22</v>
      </c>
      <c r="C39" s="218" t="s">
        <v>210</v>
      </c>
      <c r="D39" s="117" t="s">
        <v>211</v>
      </c>
      <c r="E39" s="64">
        <v>13916</v>
      </c>
      <c r="F39" s="119">
        <v>14.23</v>
      </c>
      <c r="G39" s="66"/>
      <c r="H39" s="119">
        <v>1</v>
      </c>
      <c r="I39" s="120"/>
      <c r="J39" s="127"/>
      <c r="K39" s="133">
        <v>1.4</v>
      </c>
      <c r="L39" s="133">
        <v>1.68</v>
      </c>
      <c r="M39" s="133">
        <v>2.23</v>
      </c>
      <c r="N39" s="134">
        <v>2.57</v>
      </c>
      <c r="O39" s="69">
        <v>0</v>
      </c>
      <c r="P39" s="70">
        <f>O39*E39*F39*H39*K39*$P$9</f>
        <v>0</v>
      </c>
      <c r="Q39" s="122"/>
      <c r="R39" s="70">
        <f>Q39*E39*F39*H39*K39*$R$9</f>
        <v>0</v>
      </c>
      <c r="S39" s="71">
        <v>0</v>
      </c>
      <c r="T39" s="71"/>
      <c r="U39" s="69">
        <v>0</v>
      </c>
      <c r="V39" s="70"/>
      <c r="W39" s="69"/>
      <c r="X39" s="71"/>
      <c r="Y39" s="69"/>
      <c r="Z39" s="70"/>
      <c r="AA39" s="71">
        <v>0</v>
      </c>
      <c r="AB39" s="70"/>
      <c r="AC39" s="70"/>
      <c r="AD39" s="70"/>
      <c r="AE39" s="71">
        <v>0</v>
      </c>
      <c r="AF39" s="70"/>
      <c r="AG39" s="71"/>
      <c r="AH39" s="70"/>
      <c r="AI39" s="71">
        <v>0</v>
      </c>
      <c r="AJ39" s="70"/>
      <c r="AK39" s="69"/>
      <c r="AL39" s="70"/>
      <c r="AM39" s="71"/>
      <c r="AN39" s="71"/>
      <c r="AO39" s="69">
        <v>0</v>
      </c>
      <c r="AP39" s="70"/>
      <c r="AQ39" s="141"/>
      <c r="AR39" s="70"/>
      <c r="AS39" s="71">
        <v>0</v>
      </c>
      <c r="AT39" s="70"/>
      <c r="AU39" s="71"/>
      <c r="AV39" s="70"/>
      <c r="AW39" s="69"/>
      <c r="AX39" s="70"/>
      <c r="AY39" s="69">
        <v>0</v>
      </c>
      <c r="AZ39" s="71"/>
      <c r="BA39" s="69"/>
      <c r="BB39" s="70"/>
      <c r="BC39" s="69"/>
      <c r="BD39" s="70"/>
      <c r="BE39" s="69"/>
      <c r="BF39" s="70"/>
      <c r="BG39" s="69"/>
      <c r="BH39" s="70"/>
      <c r="BI39" s="69"/>
      <c r="BJ39" s="70"/>
      <c r="BK39" s="69"/>
      <c r="BL39" s="70"/>
      <c r="BM39" s="69"/>
      <c r="BN39" s="70"/>
      <c r="BO39" s="69"/>
      <c r="BP39" s="70"/>
      <c r="BQ39" s="69"/>
      <c r="BR39" s="70"/>
      <c r="BS39" s="69"/>
      <c r="BT39" s="70"/>
      <c r="BU39" s="69"/>
      <c r="BV39" s="70"/>
      <c r="BW39" s="69"/>
      <c r="BX39" s="70"/>
      <c r="BY39" s="73"/>
      <c r="BZ39" s="74"/>
      <c r="CA39" s="69">
        <v>0</v>
      </c>
      <c r="CB39" s="70"/>
      <c r="CC39" s="71">
        <v>0</v>
      </c>
      <c r="CD39" s="70"/>
      <c r="CE39" s="69">
        <v>0</v>
      </c>
      <c r="CF39" s="70"/>
      <c r="CG39" s="69">
        <v>0</v>
      </c>
      <c r="CH39" s="70"/>
      <c r="CI39" s="69">
        <v>0</v>
      </c>
      <c r="CJ39" s="70"/>
      <c r="CK39" s="69"/>
      <c r="CL39" s="70"/>
      <c r="CM39" s="71">
        <v>0</v>
      </c>
      <c r="CN39" s="70"/>
      <c r="CO39" s="69">
        <v>0</v>
      </c>
      <c r="CP39" s="70"/>
      <c r="CQ39" s="69">
        <v>0</v>
      </c>
      <c r="CR39" s="70"/>
      <c r="CS39" s="71">
        <v>0</v>
      </c>
      <c r="CT39" s="70"/>
      <c r="CU39" s="71">
        <v>0</v>
      </c>
      <c r="CV39" s="70"/>
      <c r="CW39" s="71"/>
      <c r="CX39" s="70"/>
      <c r="CY39" s="69"/>
      <c r="CZ39" s="70"/>
      <c r="DA39" s="69">
        <v>0</v>
      </c>
      <c r="DB39" s="70"/>
      <c r="DC39" s="69">
        <v>0</v>
      </c>
      <c r="DD39" s="70"/>
      <c r="DE39" s="71">
        <v>0</v>
      </c>
      <c r="DF39" s="70"/>
      <c r="DG39" s="69">
        <v>0</v>
      </c>
      <c r="DH39" s="70"/>
      <c r="DI39" s="69">
        <v>0</v>
      </c>
      <c r="DJ39" s="70"/>
      <c r="DK39" s="69">
        <v>0</v>
      </c>
      <c r="DL39" s="70"/>
      <c r="DM39" s="69">
        <v>0</v>
      </c>
      <c r="DN39" s="70"/>
      <c r="DO39" s="69"/>
      <c r="DP39" s="70"/>
      <c r="DQ39" s="69"/>
      <c r="DR39" s="70"/>
      <c r="DS39" s="69"/>
      <c r="DT39" s="70"/>
      <c r="DU39" s="69">
        <v>0</v>
      </c>
      <c r="DV39" s="70"/>
      <c r="DW39" s="69">
        <v>0</v>
      </c>
      <c r="DX39" s="70"/>
      <c r="DY39" s="69">
        <v>0</v>
      </c>
      <c r="DZ39" s="70"/>
      <c r="EA39" s="141"/>
      <c r="EB39" s="70"/>
      <c r="EC39" s="69"/>
      <c r="ED39" s="70"/>
      <c r="EE39" s="69"/>
      <c r="EF39" s="70"/>
      <c r="EG39" s="69"/>
      <c r="EH39" s="70"/>
      <c r="EI39" s="69"/>
      <c r="EJ39" s="70"/>
      <c r="EK39" s="69"/>
      <c r="EL39" s="70"/>
      <c r="EM39" s="69"/>
      <c r="EN39" s="70"/>
      <c r="EO39" s="75"/>
      <c r="EP39" s="75"/>
      <c r="EQ39" s="76">
        <f t="shared" si="49"/>
        <v>0</v>
      </c>
      <c r="ER39" s="76">
        <f t="shared" si="49"/>
        <v>0</v>
      </c>
    </row>
    <row r="40" spans="1:148" s="221" customFormat="1" ht="45" customHeight="1" x14ac:dyDescent="0.25">
      <c r="A40" s="54"/>
      <c r="B40" s="54">
        <v>23</v>
      </c>
      <c r="C40" s="218" t="s">
        <v>212</v>
      </c>
      <c r="D40" s="117" t="s">
        <v>213</v>
      </c>
      <c r="E40" s="64">
        <v>13916</v>
      </c>
      <c r="F40" s="119">
        <v>10.34</v>
      </c>
      <c r="G40" s="66"/>
      <c r="H40" s="119">
        <v>1</v>
      </c>
      <c r="I40" s="120"/>
      <c r="J40" s="127"/>
      <c r="K40" s="133">
        <v>1.4</v>
      </c>
      <c r="L40" s="133">
        <v>1.68</v>
      </c>
      <c r="M40" s="133">
        <v>2.23</v>
      </c>
      <c r="N40" s="134">
        <v>2.57</v>
      </c>
      <c r="O40" s="128"/>
      <c r="P40" s="70">
        <f>O40*E40*F40*H40*K40*$P$9</f>
        <v>0</v>
      </c>
      <c r="Q40" s="122"/>
      <c r="R40" s="70">
        <f>Q40*E40*F40*H40*K40*$R$9</f>
        <v>0</v>
      </c>
      <c r="S40" s="122"/>
      <c r="T40" s="71"/>
      <c r="U40" s="128"/>
      <c r="V40" s="70"/>
      <c r="W40" s="128"/>
      <c r="X40" s="71"/>
      <c r="Y40" s="128"/>
      <c r="Z40" s="70"/>
      <c r="AA40" s="122"/>
      <c r="AB40" s="70"/>
      <c r="AC40" s="138"/>
      <c r="AD40" s="138"/>
      <c r="AE40" s="122"/>
      <c r="AF40" s="70"/>
      <c r="AG40" s="122"/>
      <c r="AH40" s="70"/>
      <c r="AI40" s="122"/>
      <c r="AJ40" s="70"/>
      <c r="AK40" s="128"/>
      <c r="AL40" s="70"/>
      <c r="AM40" s="122"/>
      <c r="AN40" s="71"/>
      <c r="AO40" s="128"/>
      <c r="AP40" s="70"/>
      <c r="AQ40" s="69"/>
      <c r="AR40" s="70"/>
      <c r="AS40" s="122"/>
      <c r="AT40" s="70"/>
      <c r="AU40" s="122"/>
      <c r="AV40" s="70"/>
      <c r="AW40" s="128"/>
      <c r="AX40" s="70"/>
      <c r="AY40" s="128"/>
      <c r="AZ40" s="71"/>
      <c r="BA40" s="128"/>
      <c r="BB40" s="70"/>
      <c r="BC40" s="128"/>
      <c r="BD40" s="70"/>
      <c r="BE40" s="128"/>
      <c r="BF40" s="70"/>
      <c r="BG40" s="128"/>
      <c r="BH40" s="70"/>
      <c r="BI40" s="128"/>
      <c r="BJ40" s="70"/>
      <c r="BK40" s="128"/>
      <c r="BL40" s="70"/>
      <c r="BM40" s="128"/>
      <c r="BN40" s="70"/>
      <c r="BO40" s="128"/>
      <c r="BP40" s="70"/>
      <c r="BQ40" s="128"/>
      <c r="BR40" s="70"/>
      <c r="BS40" s="128"/>
      <c r="BT40" s="70"/>
      <c r="BU40" s="128"/>
      <c r="BV40" s="70"/>
      <c r="BW40" s="128"/>
      <c r="BX40" s="70"/>
      <c r="BY40" s="139"/>
      <c r="BZ40" s="74"/>
      <c r="CA40" s="128"/>
      <c r="CB40" s="70"/>
      <c r="CC40" s="122"/>
      <c r="CD40" s="70"/>
      <c r="CE40" s="128"/>
      <c r="CF40" s="70"/>
      <c r="CG40" s="128"/>
      <c r="CH40" s="70"/>
      <c r="CI40" s="128"/>
      <c r="CJ40" s="70"/>
      <c r="CK40" s="128"/>
      <c r="CL40" s="70"/>
      <c r="CM40" s="122"/>
      <c r="CN40" s="70"/>
      <c r="CO40" s="128"/>
      <c r="CP40" s="70"/>
      <c r="CQ40" s="128"/>
      <c r="CR40" s="70"/>
      <c r="CS40" s="122"/>
      <c r="CT40" s="70"/>
      <c r="CU40" s="122"/>
      <c r="CV40" s="70"/>
      <c r="CW40" s="122"/>
      <c r="CX40" s="70"/>
      <c r="CY40" s="128"/>
      <c r="CZ40" s="70"/>
      <c r="DA40" s="128"/>
      <c r="DB40" s="70"/>
      <c r="DC40" s="128"/>
      <c r="DD40" s="70"/>
      <c r="DE40" s="122"/>
      <c r="DF40" s="70"/>
      <c r="DG40" s="128"/>
      <c r="DH40" s="70"/>
      <c r="DI40" s="128"/>
      <c r="DJ40" s="70"/>
      <c r="DK40" s="128"/>
      <c r="DL40" s="70"/>
      <c r="DM40" s="128"/>
      <c r="DN40" s="70"/>
      <c r="DO40" s="128"/>
      <c r="DP40" s="70"/>
      <c r="DQ40" s="128"/>
      <c r="DR40" s="70"/>
      <c r="DS40" s="128"/>
      <c r="DT40" s="70"/>
      <c r="DU40" s="128"/>
      <c r="DV40" s="70"/>
      <c r="DW40" s="128"/>
      <c r="DX40" s="70"/>
      <c r="DY40" s="128"/>
      <c r="DZ40" s="70"/>
      <c r="EA40" s="69"/>
      <c r="EB40" s="70"/>
      <c r="EC40" s="69"/>
      <c r="ED40" s="70"/>
      <c r="EE40" s="128"/>
      <c r="EF40" s="70"/>
      <c r="EG40" s="128"/>
      <c r="EH40" s="70"/>
      <c r="EI40" s="69"/>
      <c r="EJ40" s="70"/>
      <c r="EK40" s="69"/>
      <c r="EL40" s="70"/>
      <c r="EM40" s="69"/>
      <c r="EN40" s="70"/>
      <c r="EO40" s="75"/>
      <c r="EP40" s="75"/>
      <c r="EQ40" s="76">
        <f t="shared" si="49"/>
        <v>0</v>
      </c>
      <c r="ER40" s="76">
        <f t="shared" si="49"/>
        <v>0</v>
      </c>
    </row>
    <row r="41" spans="1:148" s="116" customFormat="1" ht="15" customHeight="1" x14ac:dyDescent="0.25">
      <c r="A41" s="135">
        <v>9</v>
      </c>
      <c r="B41" s="135"/>
      <c r="C41" s="54" t="s">
        <v>214</v>
      </c>
      <c r="D41" s="123" t="s">
        <v>215</v>
      </c>
      <c r="E41" s="64">
        <v>13916</v>
      </c>
      <c r="F41" s="124"/>
      <c r="G41" s="66"/>
      <c r="H41" s="57"/>
      <c r="I41" s="112"/>
      <c r="J41" s="113"/>
      <c r="K41" s="136"/>
      <c r="L41" s="136"/>
      <c r="M41" s="136"/>
      <c r="N41" s="115"/>
      <c r="O41" s="142">
        <f>SUM(O42:O43)</f>
        <v>0</v>
      </c>
      <c r="P41" s="142">
        <f t="shared" ref="P41:CA41" si="50">SUM(P42:P43)</f>
        <v>0</v>
      </c>
      <c r="Q41" s="142">
        <f t="shared" si="50"/>
        <v>25</v>
      </c>
      <c r="R41" s="142">
        <f t="shared" si="50"/>
        <v>672142.79999999993</v>
      </c>
      <c r="S41" s="142">
        <f t="shared" si="50"/>
        <v>0</v>
      </c>
      <c r="T41" s="142">
        <f t="shared" si="50"/>
        <v>0</v>
      </c>
      <c r="U41" s="142">
        <f t="shared" si="50"/>
        <v>0</v>
      </c>
      <c r="V41" s="142">
        <f t="shared" si="50"/>
        <v>0</v>
      </c>
      <c r="W41" s="142">
        <f t="shared" si="50"/>
        <v>0</v>
      </c>
      <c r="X41" s="142">
        <f t="shared" si="50"/>
        <v>0</v>
      </c>
      <c r="Y41" s="142">
        <f t="shared" si="50"/>
        <v>0</v>
      </c>
      <c r="Z41" s="142">
        <f t="shared" si="50"/>
        <v>0</v>
      </c>
      <c r="AA41" s="142">
        <f t="shared" si="50"/>
        <v>0</v>
      </c>
      <c r="AB41" s="142">
        <f t="shared" si="50"/>
        <v>0</v>
      </c>
      <c r="AC41" s="142">
        <f t="shared" si="50"/>
        <v>0</v>
      </c>
      <c r="AD41" s="142">
        <f t="shared" si="50"/>
        <v>0</v>
      </c>
      <c r="AE41" s="142">
        <f t="shared" si="50"/>
        <v>0</v>
      </c>
      <c r="AF41" s="142">
        <f t="shared" si="50"/>
        <v>0</v>
      </c>
      <c r="AG41" s="142">
        <f t="shared" si="50"/>
        <v>0</v>
      </c>
      <c r="AH41" s="142">
        <f t="shared" si="50"/>
        <v>0</v>
      </c>
      <c r="AI41" s="142">
        <f t="shared" si="50"/>
        <v>0</v>
      </c>
      <c r="AJ41" s="142">
        <f t="shared" si="50"/>
        <v>0</v>
      </c>
      <c r="AK41" s="142">
        <f t="shared" si="50"/>
        <v>0</v>
      </c>
      <c r="AL41" s="142">
        <f t="shared" si="50"/>
        <v>0</v>
      </c>
      <c r="AM41" s="142">
        <f t="shared" si="50"/>
        <v>0</v>
      </c>
      <c r="AN41" s="142">
        <f t="shared" si="50"/>
        <v>0</v>
      </c>
      <c r="AO41" s="142">
        <f t="shared" si="50"/>
        <v>0</v>
      </c>
      <c r="AP41" s="142">
        <f t="shared" si="50"/>
        <v>0</v>
      </c>
      <c r="AQ41" s="142">
        <f t="shared" si="50"/>
        <v>0</v>
      </c>
      <c r="AR41" s="142">
        <f t="shared" si="50"/>
        <v>0</v>
      </c>
      <c r="AS41" s="142">
        <f t="shared" si="50"/>
        <v>0</v>
      </c>
      <c r="AT41" s="142">
        <f t="shared" si="50"/>
        <v>0</v>
      </c>
      <c r="AU41" s="142">
        <f t="shared" si="50"/>
        <v>0</v>
      </c>
      <c r="AV41" s="142">
        <f t="shared" si="50"/>
        <v>0</v>
      </c>
      <c r="AW41" s="142">
        <f t="shared" si="50"/>
        <v>0</v>
      </c>
      <c r="AX41" s="142">
        <f t="shared" si="50"/>
        <v>0</v>
      </c>
      <c r="AY41" s="142">
        <f t="shared" si="50"/>
        <v>0</v>
      </c>
      <c r="AZ41" s="142">
        <f t="shared" si="50"/>
        <v>0</v>
      </c>
      <c r="BA41" s="142">
        <f t="shared" si="50"/>
        <v>0</v>
      </c>
      <c r="BB41" s="142">
        <f t="shared" si="50"/>
        <v>0</v>
      </c>
      <c r="BC41" s="142">
        <f t="shared" si="50"/>
        <v>0</v>
      </c>
      <c r="BD41" s="142">
        <f t="shared" si="50"/>
        <v>0</v>
      </c>
      <c r="BE41" s="142">
        <f t="shared" si="50"/>
        <v>0</v>
      </c>
      <c r="BF41" s="142">
        <f t="shared" si="50"/>
        <v>0</v>
      </c>
      <c r="BG41" s="142">
        <f t="shared" si="50"/>
        <v>0</v>
      </c>
      <c r="BH41" s="142">
        <f t="shared" si="50"/>
        <v>0</v>
      </c>
      <c r="BI41" s="142">
        <f t="shared" si="50"/>
        <v>0</v>
      </c>
      <c r="BJ41" s="142">
        <f t="shared" si="50"/>
        <v>0</v>
      </c>
      <c r="BK41" s="142">
        <f t="shared" si="50"/>
        <v>0</v>
      </c>
      <c r="BL41" s="142">
        <f t="shared" si="50"/>
        <v>0</v>
      </c>
      <c r="BM41" s="142">
        <f t="shared" si="50"/>
        <v>0</v>
      </c>
      <c r="BN41" s="142">
        <f t="shared" si="50"/>
        <v>0</v>
      </c>
      <c r="BO41" s="142">
        <f t="shared" si="50"/>
        <v>0</v>
      </c>
      <c r="BP41" s="142">
        <f t="shared" si="50"/>
        <v>0</v>
      </c>
      <c r="BQ41" s="142">
        <f t="shared" si="50"/>
        <v>0</v>
      </c>
      <c r="BR41" s="142">
        <f t="shared" si="50"/>
        <v>0</v>
      </c>
      <c r="BS41" s="142">
        <f t="shared" si="50"/>
        <v>0</v>
      </c>
      <c r="BT41" s="142">
        <f t="shared" si="50"/>
        <v>0</v>
      </c>
      <c r="BU41" s="142">
        <f t="shared" si="50"/>
        <v>0</v>
      </c>
      <c r="BV41" s="142">
        <f t="shared" si="50"/>
        <v>0</v>
      </c>
      <c r="BW41" s="142">
        <f t="shared" si="50"/>
        <v>0</v>
      </c>
      <c r="BX41" s="142">
        <f t="shared" si="50"/>
        <v>0</v>
      </c>
      <c r="BY41" s="142">
        <f t="shared" si="50"/>
        <v>0</v>
      </c>
      <c r="BZ41" s="142">
        <f t="shared" si="50"/>
        <v>0</v>
      </c>
      <c r="CA41" s="142">
        <f t="shared" si="50"/>
        <v>0</v>
      </c>
      <c r="CB41" s="142">
        <f t="shared" ref="CB41:EM41" si="51">SUM(CB42:CB43)</f>
        <v>0</v>
      </c>
      <c r="CC41" s="142">
        <f t="shared" si="51"/>
        <v>0</v>
      </c>
      <c r="CD41" s="142">
        <f t="shared" si="51"/>
        <v>0</v>
      </c>
      <c r="CE41" s="142">
        <f t="shared" si="51"/>
        <v>0</v>
      </c>
      <c r="CF41" s="142">
        <f t="shared" si="51"/>
        <v>0</v>
      </c>
      <c r="CG41" s="142">
        <f t="shared" si="51"/>
        <v>0</v>
      </c>
      <c r="CH41" s="142">
        <f t="shared" si="51"/>
        <v>0</v>
      </c>
      <c r="CI41" s="142">
        <f t="shared" si="51"/>
        <v>0</v>
      </c>
      <c r="CJ41" s="142">
        <f t="shared" si="51"/>
        <v>0</v>
      </c>
      <c r="CK41" s="142">
        <f t="shared" si="51"/>
        <v>0</v>
      </c>
      <c r="CL41" s="142">
        <f t="shared" si="51"/>
        <v>0</v>
      </c>
      <c r="CM41" s="142">
        <f t="shared" si="51"/>
        <v>0</v>
      </c>
      <c r="CN41" s="142">
        <f t="shared" si="51"/>
        <v>0</v>
      </c>
      <c r="CO41" s="142">
        <f t="shared" si="51"/>
        <v>0</v>
      </c>
      <c r="CP41" s="142">
        <f t="shared" si="51"/>
        <v>0</v>
      </c>
      <c r="CQ41" s="142">
        <f t="shared" si="51"/>
        <v>0</v>
      </c>
      <c r="CR41" s="142">
        <f t="shared" si="51"/>
        <v>0</v>
      </c>
      <c r="CS41" s="142">
        <f t="shared" si="51"/>
        <v>0</v>
      </c>
      <c r="CT41" s="142">
        <f t="shared" si="51"/>
        <v>0</v>
      </c>
      <c r="CU41" s="142">
        <f t="shared" si="51"/>
        <v>0</v>
      </c>
      <c r="CV41" s="142">
        <f t="shared" si="51"/>
        <v>0</v>
      </c>
      <c r="CW41" s="142">
        <f t="shared" si="51"/>
        <v>0</v>
      </c>
      <c r="CX41" s="142">
        <f t="shared" si="51"/>
        <v>0</v>
      </c>
      <c r="CY41" s="142">
        <f t="shared" si="51"/>
        <v>0</v>
      </c>
      <c r="CZ41" s="142">
        <f t="shared" si="51"/>
        <v>0</v>
      </c>
      <c r="DA41" s="142">
        <f t="shared" si="51"/>
        <v>0</v>
      </c>
      <c r="DB41" s="142">
        <f t="shared" si="51"/>
        <v>0</v>
      </c>
      <c r="DC41" s="142">
        <f t="shared" si="51"/>
        <v>0</v>
      </c>
      <c r="DD41" s="142">
        <f t="shared" si="51"/>
        <v>0</v>
      </c>
      <c r="DE41" s="142">
        <f t="shared" si="51"/>
        <v>0</v>
      </c>
      <c r="DF41" s="142">
        <f t="shared" si="51"/>
        <v>0</v>
      </c>
      <c r="DG41" s="142">
        <f t="shared" si="51"/>
        <v>0</v>
      </c>
      <c r="DH41" s="142">
        <f t="shared" si="51"/>
        <v>0</v>
      </c>
      <c r="DI41" s="142">
        <f t="shared" si="51"/>
        <v>0</v>
      </c>
      <c r="DJ41" s="142">
        <f t="shared" si="51"/>
        <v>0</v>
      </c>
      <c r="DK41" s="142">
        <f t="shared" si="51"/>
        <v>0</v>
      </c>
      <c r="DL41" s="142">
        <f t="shared" si="51"/>
        <v>0</v>
      </c>
      <c r="DM41" s="142">
        <f t="shared" si="51"/>
        <v>0</v>
      </c>
      <c r="DN41" s="142">
        <f t="shared" si="51"/>
        <v>0</v>
      </c>
      <c r="DO41" s="142">
        <f t="shared" si="51"/>
        <v>0</v>
      </c>
      <c r="DP41" s="142">
        <f t="shared" si="51"/>
        <v>0</v>
      </c>
      <c r="DQ41" s="142">
        <f t="shared" si="51"/>
        <v>0</v>
      </c>
      <c r="DR41" s="142">
        <f t="shared" si="51"/>
        <v>0</v>
      </c>
      <c r="DS41" s="142">
        <f t="shared" si="51"/>
        <v>0</v>
      </c>
      <c r="DT41" s="142">
        <f t="shared" si="51"/>
        <v>0</v>
      </c>
      <c r="DU41" s="142">
        <f t="shared" si="51"/>
        <v>0</v>
      </c>
      <c r="DV41" s="142">
        <f t="shared" si="51"/>
        <v>0</v>
      </c>
      <c r="DW41" s="142">
        <f t="shared" si="51"/>
        <v>0</v>
      </c>
      <c r="DX41" s="142">
        <f t="shared" si="51"/>
        <v>0</v>
      </c>
      <c r="DY41" s="142">
        <f t="shared" si="51"/>
        <v>0</v>
      </c>
      <c r="DZ41" s="142">
        <f t="shared" si="51"/>
        <v>0</v>
      </c>
      <c r="EA41" s="142">
        <f t="shared" si="51"/>
        <v>0</v>
      </c>
      <c r="EB41" s="142">
        <f t="shared" si="51"/>
        <v>0</v>
      </c>
      <c r="EC41" s="142">
        <f t="shared" si="51"/>
        <v>0</v>
      </c>
      <c r="ED41" s="142">
        <f t="shared" si="51"/>
        <v>0</v>
      </c>
      <c r="EE41" s="142">
        <f t="shared" si="51"/>
        <v>0</v>
      </c>
      <c r="EF41" s="142">
        <f t="shared" si="51"/>
        <v>0</v>
      </c>
      <c r="EG41" s="142">
        <f t="shared" si="51"/>
        <v>0</v>
      </c>
      <c r="EH41" s="142">
        <f t="shared" si="51"/>
        <v>0</v>
      </c>
      <c r="EI41" s="142">
        <f t="shared" si="51"/>
        <v>0</v>
      </c>
      <c r="EJ41" s="142">
        <f t="shared" si="51"/>
        <v>0</v>
      </c>
      <c r="EK41" s="142">
        <f t="shared" si="51"/>
        <v>0</v>
      </c>
      <c r="EL41" s="142">
        <f t="shared" si="51"/>
        <v>0</v>
      </c>
      <c r="EM41" s="142">
        <f t="shared" si="51"/>
        <v>0</v>
      </c>
      <c r="EN41" s="142">
        <f t="shared" ref="EN41:ER41" si="52">SUM(EN42:EN43)</f>
        <v>0</v>
      </c>
      <c r="EO41" s="142"/>
      <c r="EP41" s="142"/>
      <c r="EQ41" s="142">
        <f t="shared" si="52"/>
        <v>25</v>
      </c>
      <c r="ER41" s="142">
        <f t="shared" si="52"/>
        <v>672142.79999999993</v>
      </c>
    </row>
    <row r="42" spans="1:148" s="3" customFormat="1" ht="30" customHeight="1" x14ac:dyDescent="0.25">
      <c r="A42" s="54"/>
      <c r="B42" s="54">
        <v>24</v>
      </c>
      <c r="C42" s="218" t="s">
        <v>216</v>
      </c>
      <c r="D42" s="126" t="s">
        <v>217</v>
      </c>
      <c r="E42" s="64">
        <v>13916</v>
      </c>
      <c r="F42" s="65">
        <v>1.38</v>
      </c>
      <c r="G42" s="66"/>
      <c r="H42" s="120">
        <v>1</v>
      </c>
      <c r="I42" s="120"/>
      <c r="J42" s="143"/>
      <c r="K42" s="118">
        <v>1.4</v>
      </c>
      <c r="L42" s="118">
        <v>1.68</v>
      </c>
      <c r="M42" s="118">
        <v>2.23</v>
      </c>
      <c r="N42" s="121">
        <v>2.57</v>
      </c>
      <c r="O42" s="69"/>
      <c r="P42" s="144">
        <f>O42*E42*F42*H42*K42*$P$9</f>
        <v>0</v>
      </c>
      <c r="Q42" s="122">
        <v>25</v>
      </c>
      <c r="R42" s="144">
        <f>Q42*E42*F42*H42*K42*$R$9</f>
        <v>672142.79999999993</v>
      </c>
      <c r="S42" s="71"/>
      <c r="T42" s="71">
        <f>S42*E42*F42*H42*K42*$T$9</f>
        <v>0</v>
      </c>
      <c r="U42" s="69"/>
      <c r="V42" s="144">
        <f>SUM(U42*E42*F42*H42*K42*$V$9)</f>
        <v>0</v>
      </c>
      <c r="W42" s="69"/>
      <c r="X42" s="145">
        <f>SUM(W42*E42*F42*H42*K42*$X$9)</f>
        <v>0</v>
      </c>
      <c r="Y42" s="69"/>
      <c r="Z42" s="70">
        <f>SUM(Y42*E42*F42*H42*K42*$Z$9)</f>
        <v>0</v>
      </c>
      <c r="AA42" s="71"/>
      <c r="AB42" s="144">
        <f>SUM(AA42*E42*F42*H42*K42*$AB$9)</f>
        <v>0</v>
      </c>
      <c r="AC42" s="144"/>
      <c r="AD42" s="144"/>
      <c r="AE42" s="71"/>
      <c r="AF42" s="144">
        <f>SUM(AE42*E42*F42*H42*K42*$AF$9)</f>
        <v>0</v>
      </c>
      <c r="AG42" s="71"/>
      <c r="AH42" s="144">
        <f>SUM(AG42*E42*F42*H42*L42*$AH$9)</f>
        <v>0</v>
      </c>
      <c r="AI42" s="71"/>
      <c r="AJ42" s="144">
        <f>SUM(AI42*E42*F42*H42*L42*$AJ$9)</f>
        <v>0</v>
      </c>
      <c r="AK42" s="69"/>
      <c r="AL42" s="144">
        <f>SUM(AK42*E42*F42*H42*K42*$AL$9)</f>
        <v>0</v>
      </c>
      <c r="AM42" s="145"/>
      <c r="AN42" s="145">
        <f>SUM(AM42*E42*F42*H42*K42*$AN$9)</f>
        <v>0</v>
      </c>
      <c r="AO42" s="69"/>
      <c r="AP42" s="144">
        <f>SUM(AO42*E42*F42*H42*K42*$AP$9)</f>
        <v>0</v>
      </c>
      <c r="AQ42" s="69"/>
      <c r="AR42" s="144">
        <f>SUM(AQ42*E42*F42*H42*K42*$AR$9)</f>
        <v>0</v>
      </c>
      <c r="AS42" s="71"/>
      <c r="AT42" s="144">
        <f>SUM(E42*F42*H42*K42*AS42*$AT$9)</f>
        <v>0</v>
      </c>
      <c r="AU42" s="71"/>
      <c r="AV42" s="144">
        <f>SUM(AU42*E42*F42*H42*K42*$AV$9)</f>
        <v>0</v>
      </c>
      <c r="AW42" s="69"/>
      <c r="AX42" s="144">
        <f>SUM(AW42*E42*F42*H42*K42*$AX$9)</f>
        <v>0</v>
      </c>
      <c r="AY42" s="69"/>
      <c r="AZ42" s="145">
        <f>SUM(AY42*E42*F42*H42*K42*$AZ$9)</f>
        <v>0</v>
      </c>
      <c r="BA42" s="69"/>
      <c r="BB42" s="70">
        <f>SUM(BA42*E42*F42*H42*K42*$BB$9)</f>
        <v>0</v>
      </c>
      <c r="BC42" s="69"/>
      <c r="BD42" s="144">
        <f>SUM(BC42*E42*F42*H42*K42*$BD$9)</f>
        <v>0</v>
      </c>
      <c r="BE42" s="69"/>
      <c r="BF42" s="144">
        <f>SUM(BE42*E42*F42*H42*K42*$BF$9)</f>
        <v>0</v>
      </c>
      <c r="BG42" s="79"/>
      <c r="BH42" s="144">
        <f>SUM(BG42*E42*F42*H42*K42*$BH$9)</f>
        <v>0</v>
      </c>
      <c r="BI42" s="69"/>
      <c r="BJ42" s="70">
        <f>BI42*E42*F42*H42*K42*$BJ$9</f>
        <v>0</v>
      </c>
      <c r="BK42" s="69"/>
      <c r="BL42" s="144">
        <f>BK42*E42*F42*H42*K42*$BL$9</f>
        <v>0</v>
      </c>
      <c r="BM42" s="69"/>
      <c r="BN42" s="144">
        <f>BM42*E42*F42*H42*K42*$BN$9</f>
        <v>0</v>
      </c>
      <c r="BO42" s="69"/>
      <c r="BP42" s="144">
        <f>SUM(BO42*E42*F42*H42*K42*$BP$9)</f>
        <v>0</v>
      </c>
      <c r="BQ42" s="69"/>
      <c r="BR42" s="144">
        <f>SUM(BQ42*E42*F42*H42*K42*$BR$9)</f>
        <v>0</v>
      </c>
      <c r="BS42" s="69"/>
      <c r="BT42" s="144">
        <f>SUM(BS42*E42*F42*H42*K42*$BT$9)</f>
        <v>0</v>
      </c>
      <c r="BU42" s="69"/>
      <c r="BV42" s="144">
        <f>SUM(BU42*E42*F42*H42*K42*$BV$9)</f>
        <v>0</v>
      </c>
      <c r="BW42" s="69"/>
      <c r="BX42" s="144">
        <f>SUM(BW42*E42*F42*H42*K42*$BX$9)</f>
        <v>0</v>
      </c>
      <c r="BY42" s="73"/>
      <c r="BZ42" s="146">
        <f>BY42*E42*F42*H42*K42*$BZ$9</f>
        <v>0</v>
      </c>
      <c r="CA42" s="69"/>
      <c r="CB42" s="144">
        <f>SUM(CA42*E42*F42*H42*K42*$CB$9)</f>
        <v>0</v>
      </c>
      <c r="CC42" s="71"/>
      <c r="CD42" s="144">
        <f>SUM(CC42*E42*F42*H42*K42*$CD$9)</f>
        <v>0</v>
      </c>
      <c r="CE42" s="69"/>
      <c r="CF42" s="144">
        <f>SUM(CE42*E42*F42*H42*K42*$CF$9)</f>
        <v>0</v>
      </c>
      <c r="CG42" s="69"/>
      <c r="CH42" s="144">
        <f>SUM(CG42*E42*F42*H42*K42*$CH$9)</f>
        <v>0</v>
      </c>
      <c r="CI42" s="79"/>
      <c r="CJ42" s="144">
        <f>CI42*E42*F42*H42*K42*$CJ$9</f>
        <v>0</v>
      </c>
      <c r="CK42" s="79"/>
      <c r="CL42" s="144">
        <f>SUM(CK42*E42*F42*H42*K42*$CL$9)</f>
        <v>0</v>
      </c>
      <c r="CM42" s="71"/>
      <c r="CN42" s="144">
        <f>SUM(CM42*E42*F42*H42*L42*$CN$9)</f>
        <v>0</v>
      </c>
      <c r="CO42" s="69"/>
      <c r="CP42" s="144">
        <f>SUM(CO42*E42*F42*H42*L42*$CP$9)</f>
        <v>0</v>
      </c>
      <c r="CQ42" s="69"/>
      <c r="CR42" s="144">
        <f>SUM(CQ42*E42*F42*H42*L42*$CR$9)</f>
        <v>0</v>
      </c>
      <c r="CS42" s="71"/>
      <c r="CT42" s="144">
        <f>SUM(CS42*E42*F42*H42*L42*$CT$9)</f>
        <v>0</v>
      </c>
      <c r="CU42" s="80"/>
      <c r="CV42" s="144">
        <f>SUM(CU42*E42*F42*H42*L42*$CV$9)</f>
        <v>0</v>
      </c>
      <c r="CW42" s="71"/>
      <c r="CX42" s="144">
        <f>SUM(CW42*E42*F42*H42*L42*$CX$9)</f>
        <v>0</v>
      </c>
      <c r="CY42" s="69"/>
      <c r="CZ42" s="144">
        <f>SUM(CY42*E42*F42*H42*L42*$CZ$9)</f>
        <v>0</v>
      </c>
      <c r="DA42" s="69"/>
      <c r="DB42" s="144">
        <f>SUM(DA42*E42*F42*H42*L42*$DB$9)</f>
        <v>0</v>
      </c>
      <c r="DC42" s="79"/>
      <c r="DD42" s="144">
        <f>SUM(DC42*E42*F42*H42*L42*$DD$9)</f>
        <v>0</v>
      </c>
      <c r="DE42" s="71"/>
      <c r="DF42" s="144">
        <f>SUM(DE42*E42*F42*H42*L42*$DF$9)</f>
        <v>0</v>
      </c>
      <c r="DG42" s="69"/>
      <c r="DH42" s="144">
        <f>SUM(DG42*E42*F42*H42*L42*$DH$9)</f>
        <v>0</v>
      </c>
      <c r="DI42" s="79"/>
      <c r="DJ42" s="144">
        <f>SUM(DI42*E42*F42*H42*L42*$DJ$9)</f>
        <v>0</v>
      </c>
      <c r="DK42" s="69"/>
      <c r="DL42" s="144">
        <f>SUM(DK42*E42*F42*H42*L42*$DL$9)</f>
        <v>0</v>
      </c>
      <c r="DM42" s="69"/>
      <c r="DN42" s="144">
        <f>SUM(DM42*E42*F42*H42*L42*$DN$9)</f>
        <v>0</v>
      </c>
      <c r="DO42" s="69"/>
      <c r="DP42" s="144">
        <f>SUM(DO42*E42*F42*H42*L42*$DP$9)</f>
        <v>0</v>
      </c>
      <c r="DQ42" s="69"/>
      <c r="DR42" s="144">
        <f>DQ42*E42*F42*H42*L42*$DR$9</f>
        <v>0</v>
      </c>
      <c r="DS42" s="69"/>
      <c r="DT42" s="144">
        <f>SUM(DS42*E42*F42*H42*L42*$DT$9)</f>
        <v>0</v>
      </c>
      <c r="DU42" s="79"/>
      <c r="DV42" s="144">
        <f>SUM(DU42*E42*F42*H42*L42*$DV$9)</f>
        <v>0</v>
      </c>
      <c r="DW42" s="79"/>
      <c r="DX42" s="144">
        <f>SUM(DW42*E42*F42*H42*M42*$DX$9)</f>
        <v>0</v>
      </c>
      <c r="DY42" s="69"/>
      <c r="DZ42" s="144">
        <f>SUM(DY42*E42*F42*H42*N42*$DZ$9)</f>
        <v>0</v>
      </c>
      <c r="EA42" s="69"/>
      <c r="EB42" s="144">
        <f>SUM(EA42*E42*F42*H42*K42*$EB$9)</f>
        <v>0</v>
      </c>
      <c r="EC42" s="69"/>
      <c r="ED42" s="144">
        <f>SUM(EC42*E42*F42*H42*K42*$ED$9)</f>
        <v>0</v>
      </c>
      <c r="EE42" s="69"/>
      <c r="EF42" s="144">
        <f>SUM(EE42*E42*F42*H42*K42*$EF$9)</f>
        <v>0</v>
      </c>
      <c r="EG42" s="69"/>
      <c r="EH42" s="144">
        <f>SUM(EG42*E42*F42*H42*K42*$EH$9)</f>
        <v>0</v>
      </c>
      <c r="EI42" s="69"/>
      <c r="EJ42" s="144">
        <f>EI42*E42*F42*H42*K42*$EJ$9</f>
        <v>0</v>
      </c>
      <c r="EK42" s="69"/>
      <c r="EL42" s="144">
        <f>EK42*E42*F42*H42*K42*$EL$9</f>
        <v>0</v>
      </c>
      <c r="EM42" s="147"/>
      <c r="EN42" s="144"/>
      <c r="EO42" s="75"/>
      <c r="EP42" s="75"/>
      <c r="EQ42" s="76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25</v>
      </c>
      <c r="ER42" s="76">
        <f>SUM(P42,Z42,R42,T42,AB42,V42,X42,AF42,AH42,AJ42,AL42,AN42,AT42,AV42,AX42,AR42,CN42,CT42,CX42,CB42,CD42,DD42,DF42,DH42,DJ42,DL42,DN42,DP42,AZ42,AP42,BB42,BD42,BF42,BH42,BJ42,BL42,BN42,BP42,BR42,BT42,BV42,EF42,EH42,EB42,ED42,BX42,BZ42,CV42,CP42,CR42,CZ42,DB42,CF42,CH42,CJ42,CL42,DR42,DT42,DV42,DX42,DZ42,EJ42,EL42,EN42)</f>
        <v>672142.79999999993</v>
      </c>
    </row>
    <row r="43" spans="1:148" s="221" customFormat="1" ht="30" customHeight="1" x14ac:dyDescent="0.25">
      <c r="A43" s="54"/>
      <c r="B43" s="54">
        <v>25</v>
      </c>
      <c r="C43" s="218" t="s">
        <v>218</v>
      </c>
      <c r="D43" s="126" t="s">
        <v>219</v>
      </c>
      <c r="E43" s="64">
        <v>13916</v>
      </c>
      <c r="F43" s="119">
        <v>2.09</v>
      </c>
      <c r="G43" s="66"/>
      <c r="H43" s="120">
        <v>1</v>
      </c>
      <c r="I43" s="120"/>
      <c r="J43" s="143"/>
      <c r="K43" s="118">
        <v>1.4</v>
      </c>
      <c r="L43" s="118">
        <v>1.68</v>
      </c>
      <c r="M43" s="118">
        <v>2.23</v>
      </c>
      <c r="N43" s="121">
        <v>2.57</v>
      </c>
      <c r="O43" s="128"/>
      <c r="P43" s="144">
        <f>O43*E43*F43*H43*K43*$P$9</f>
        <v>0</v>
      </c>
      <c r="Q43" s="122"/>
      <c r="R43" s="144">
        <f>Q43*E43*F43*H43*K43*$R$9</f>
        <v>0</v>
      </c>
      <c r="S43" s="122"/>
      <c r="T43" s="71">
        <f>S43*E43*F43*H43*K43*$T$9</f>
        <v>0</v>
      </c>
      <c r="U43" s="128"/>
      <c r="V43" s="144">
        <f>SUM(U43*E43*F43*H43*K43*$V$9)</f>
        <v>0</v>
      </c>
      <c r="W43" s="128"/>
      <c r="X43" s="145">
        <f>SUM(W43*E43*F43*H43*K43*$X$9)</f>
        <v>0</v>
      </c>
      <c r="Y43" s="128"/>
      <c r="Z43" s="70">
        <f>SUM(Y43*E43*F43*H43*K43*$Z$9)</f>
        <v>0</v>
      </c>
      <c r="AA43" s="122"/>
      <c r="AB43" s="144">
        <f>SUM(AA43*E43*F43*H43*K43*$AB$9)</f>
        <v>0</v>
      </c>
      <c r="AC43" s="148"/>
      <c r="AD43" s="148"/>
      <c r="AE43" s="122"/>
      <c r="AF43" s="144">
        <f>SUM(AE43*E43*F43*H43*K43*$AF$9)</f>
        <v>0</v>
      </c>
      <c r="AG43" s="122"/>
      <c r="AH43" s="144">
        <f>SUM(AG43*E43*F43*H43*L43*$AH$9)</f>
        <v>0</v>
      </c>
      <c r="AI43" s="122"/>
      <c r="AJ43" s="144">
        <f>SUM(AI43*E43*F43*H43*L43*$AJ$9)</f>
        <v>0</v>
      </c>
      <c r="AK43" s="128"/>
      <c r="AL43" s="144">
        <f>SUM(AK43*E43*F43*H43*K43*$AL$9)</f>
        <v>0</v>
      </c>
      <c r="AM43" s="149"/>
      <c r="AN43" s="145">
        <f>SUM(AM43*E43*F43*H43*K43*$AN$9)</f>
        <v>0</v>
      </c>
      <c r="AO43" s="128"/>
      <c r="AP43" s="144">
        <f>SUM(AO43*E43*F43*H43*K43*$AP$9)</f>
        <v>0</v>
      </c>
      <c r="AQ43" s="131"/>
      <c r="AR43" s="144">
        <f>SUM(AQ43*E43*F43*H43*K43*$AR$9)</f>
        <v>0</v>
      </c>
      <c r="AS43" s="122"/>
      <c r="AT43" s="144">
        <f>SUM(E43*F43*H43*K43*AS43*$AT$9)</f>
        <v>0</v>
      </c>
      <c r="AU43" s="122"/>
      <c r="AV43" s="144">
        <f>SUM(AU43*E43*F43*H43*K43*$AV$9)</f>
        <v>0</v>
      </c>
      <c r="AW43" s="128"/>
      <c r="AX43" s="144">
        <f>SUM(AW43*E43*F43*H43*K43*$AX$9)</f>
        <v>0</v>
      </c>
      <c r="AY43" s="128"/>
      <c r="AZ43" s="145">
        <f>SUM(AY43*E43*F43*H43*K43*$AZ$9)</f>
        <v>0</v>
      </c>
      <c r="BA43" s="128"/>
      <c r="BB43" s="70">
        <f>SUM(BA43*E43*F43*H43*K43*$BB$9)</f>
        <v>0</v>
      </c>
      <c r="BC43" s="128"/>
      <c r="BD43" s="144">
        <f>SUM(BC43*E43*F43*H43*K43*$BD$9)</f>
        <v>0</v>
      </c>
      <c r="BE43" s="128"/>
      <c r="BF43" s="144">
        <f>SUM(BE43*E43*F43*H43*K43*$BF$9)</f>
        <v>0</v>
      </c>
      <c r="BG43" s="150"/>
      <c r="BH43" s="144">
        <f>SUM(BG43*E43*F43*H43*K43*$BH$9)</f>
        <v>0</v>
      </c>
      <c r="BI43" s="128"/>
      <c r="BJ43" s="70">
        <f>BI43*E43*F43*H43*K43*$BJ$9</f>
        <v>0</v>
      </c>
      <c r="BK43" s="128"/>
      <c r="BL43" s="144">
        <f>BK43*E43*F43*H43*K43*$BL$9</f>
        <v>0</v>
      </c>
      <c r="BM43" s="128"/>
      <c r="BN43" s="144">
        <f>BM43*E43*F43*H43*K43*$BN$9</f>
        <v>0</v>
      </c>
      <c r="BO43" s="128"/>
      <c r="BP43" s="144">
        <f>SUM(BO43*E43*F43*H43*K43*$BP$9)</f>
        <v>0</v>
      </c>
      <c r="BQ43" s="128"/>
      <c r="BR43" s="144">
        <f>SUM(BQ43*E43*F43*H43*K43*$BR$9)</f>
        <v>0</v>
      </c>
      <c r="BS43" s="128"/>
      <c r="BT43" s="144">
        <f>SUM(BS43*E43*F43*H43*K43*$BT$9)</f>
        <v>0</v>
      </c>
      <c r="BU43" s="128"/>
      <c r="BV43" s="144">
        <f>SUM(BU43*E43*F43*H43*K43*$BV$9)</f>
        <v>0</v>
      </c>
      <c r="BW43" s="128"/>
      <c r="BX43" s="144">
        <f>SUM(BW43*E43*F43*H43*K43*$BX$9)</f>
        <v>0</v>
      </c>
      <c r="BY43" s="139"/>
      <c r="BZ43" s="146">
        <f>BY43*E43*F43*H43*K43*$BZ$9</f>
        <v>0</v>
      </c>
      <c r="CA43" s="128"/>
      <c r="CB43" s="144">
        <f>SUM(CA43*E43*F43*H43*K43*$CB$9)</f>
        <v>0</v>
      </c>
      <c r="CC43" s="122"/>
      <c r="CD43" s="144">
        <f>SUM(CC43*E43*F43*H43*K43*$CD$9)</f>
        <v>0</v>
      </c>
      <c r="CE43" s="128"/>
      <c r="CF43" s="144">
        <f>SUM(CE43*E43*F43*H43*K43*$CF$9)</f>
        <v>0</v>
      </c>
      <c r="CG43" s="128"/>
      <c r="CH43" s="144">
        <f>SUM(CG43*E43*F43*H43*K43*$CH$9)</f>
        <v>0</v>
      </c>
      <c r="CI43" s="150"/>
      <c r="CJ43" s="144">
        <f>CI43*E43*F43*H43*K43*$CJ$9</f>
        <v>0</v>
      </c>
      <c r="CK43" s="150"/>
      <c r="CL43" s="144">
        <f>SUM(CK43*E43*F43*H43*K43*$CL$9)</f>
        <v>0</v>
      </c>
      <c r="CM43" s="122"/>
      <c r="CN43" s="144">
        <f>SUM(CM43*E43*F43*H43*L43*$CN$9)</f>
        <v>0</v>
      </c>
      <c r="CO43" s="128"/>
      <c r="CP43" s="144">
        <f>SUM(CO43*E43*F43*H43*L43*$CP$9)</f>
        <v>0</v>
      </c>
      <c r="CQ43" s="128"/>
      <c r="CR43" s="144">
        <f>SUM(CQ43*E43*F43*H43*L43*$CR$9)</f>
        <v>0</v>
      </c>
      <c r="CS43" s="122"/>
      <c r="CT43" s="144">
        <f>SUM(CS43*E43*F43*H43*L43*$CT$9)</f>
        <v>0</v>
      </c>
      <c r="CU43" s="129"/>
      <c r="CV43" s="144">
        <f>SUM(CU43*E43*F43*H43*L43*$CV$9)</f>
        <v>0</v>
      </c>
      <c r="CW43" s="122"/>
      <c r="CX43" s="144">
        <f>SUM(CW43*E43*F43*H43*L43*$CX$9)</f>
        <v>0</v>
      </c>
      <c r="CY43" s="128"/>
      <c r="CZ43" s="144">
        <f>SUM(CY43*E43*F43*H43*L43*$CZ$9)</f>
        <v>0</v>
      </c>
      <c r="DA43" s="128"/>
      <c r="DB43" s="144">
        <f>SUM(DA43*E43*F43*H43*L43*$DB$9)</f>
        <v>0</v>
      </c>
      <c r="DC43" s="150"/>
      <c r="DD43" s="144">
        <f>SUM(DC43*E43*F43*H43*L43*$DD$9)</f>
        <v>0</v>
      </c>
      <c r="DE43" s="122"/>
      <c r="DF43" s="144">
        <f>SUM(DE43*E43*F43*H43*L43*$DF$9)</f>
        <v>0</v>
      </c>
      <c r="DG43" s="128"/>
      <c r="DH43" s="144">
        <f>SUM(DG43*E43*F43*H43*L43*$DH$9)</f>
        <v>0</v>
      </c>
      <c r="DI43" s="150"/>
      <c r="DJ43" s="144">
        <f>SUM(DI43*E43*F43*H43*L43*$DJ$9)</f>
        <v>0</v>
      </c>
      <c r="DK43" s="128"/>
      <c r="DL43" s="144">
        <f>SUM(DK43*E43*F43*H43*L43*$DL$9)</f>
        <v>0</v>
      </c>
      <c r="DM43" s="128"/>
      <c r="DN43" s="144">
        <f>SUM(DM43*E43*F43*H43*L43*$DN$9)</f>
        <v>0</v>
      </c>
      <c r="DO43" s="128"/>
      <c r="DP43" s="144">
        <f>SUM(DO43*E43*F43*H43*L43*$DP$9)</f>
        <v>0</v>
      </c>
      <c r="DQ43" s="128"/>
      <c r="DR43" s="144">
        <f>DQ43*E43*F43*H43*L43*$DR$9</f>
        <v>0</v>
      </c>
      <c r="DS43" s="128"/>
      <c r="DT43" s="144">
        <f>SUM(DS43*E43*F43*H43*L43*$DT$9)</f>
        <v>0</v>
      </c>
      <c r="DU43" s="150"/>
      <c r="DV43" s="144">
        <f>SUM(DU43*E43*F43*H43*L43*$DV$9)</f>
        <v>0</v>
      </c>
      <c r="DW43" s="150"/>
      <c r="DX43" s="144">
        <f>SUM(DW43*E43*F43*H43*M43*$DX$9)</f>
        <v>0</v>
      </c>
      <c r="DY43" s="128"/>
      <c r="DZ43" s="144">
        <f>SUM(DY43*E43*F43*H43*N43*$DZ$9)</f>
        <v>0</v>
      </c>
      <c r="EA43" s="131"/>
      <c r="EB43" s="144">
        <f>SUM(EA43*E43*F43*H43*K43*$EB$9)</f>
        <v>0</v>
      </c>
      <c r="EC43" s="69"/>
      <c r="ED43" s="144">
        <f>SUM(EC43*E43*F43*H43*K43*$ED$9)</f>
        <v>0</v>
      </c>
      <c r="EE43" s="128"/>
      <c r="EF43" s="144">
        <f>SUM(EE43*E43*F43*H43*K43*$EF$9)</f>
        <v>0</v>
      </c>
      <c r="EG43" s="128"/>
      <c r="EH43" s="144">
        <f>SUM(EG43*E43*F43*H43*K43*$EH$9)</f>
        <v>0</v>
      </c>
      <c r="EI43" s="69"/>
      <c r="EJ43" s="144">
        <f>EI43*E43*F43*H43*K43*$EJ$9</f>
        <v>0</v>
      </c>
      <c r="EK43" s="69"/>
      <c r="EL43" s="144">
        <f>EK43*E43*F43*H43*K43*$EL$9</f>
        <v>0</v>
      </c>
      <c r="EM43" s="147"/>
      <c r="EN43" s="144"/>
      <c r="EO43" s="75"/>
      <c r="EP43" s="75"/>
      <c r="EQ43" s="76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  <c r="ER43" s="76">
        <f>SUM(P43,Z43,R43,T43,AB43,V43,X43,AF43,AH43,AJ43,AL43,AN43,AT43,AV43,AX43,AR43,CN43,CT43,CX43,CB43,CD43,DD43,DF43,DH43,DJ43,DL43,DN43,DP43,AZ43,AP43,BB43,BD43,BF43,BH43,BJ43,BL43,BN43,BP43,BR43,BT43,BV43,EF43,EH43,EB43,ED43,BX43,BZ43,CV43,CP43,CR43,CZ43,DB43,CF43,CH43,CJ43,CL43,DR43,DT43,DV43,DX43,DZ43,EJ43,EL43,EN43)</f>
        <v>0</v>
      </c>
    </row>
    <row r="44" spans="1:148" s="116" customFormat="1" ht="15" customHeight="1" x14ac:dyDescent="0.25">
      <c r="A44" s="135">
        <v>10</v>
      </c>
      <c r="B44" s="135"/>
      <c r="C44" s="54" t="s">
        <v>220</v>
      </c>
      <c r="D44" s="123" t="s">
        <v>221</v>
      </c>
      <c r="E44" s="64">
        <v>13916</v>
      </c>
      <c r="F44" s="124"/>
      <c r="G44" s="66"/>
      <c r="H44" s="57"/>
      <c r="I44" s="112"/>
      <c r="J44" s="113"/>
      <c r="K44" s="136"/>
      <c r="L44" s="136"/>
      <c r="M44" s="136"/>
      <c r="N44" s="151">
        <v>2.57</v>
      </c>
      <c r="O44" s="142">
        <f>O45</f>
        <v>0</v>
      </c>
      <c r="P44" s="142">
        <f t="shared" ref="P44:CA44" si="53">P45</f>
        <v>0</v>
      </c>
      <c r="Q44" s="142">
        <f t="shared" si="53"/>
        <v>30</v>
      </c>
      <c r="R44" s="142">
        <f t="shared" si="53"/>
        <v>935155.19999999995</v>
      </c>
      <c r="S44" s="142">
        <f t="shared" si="53"/>
        <v>0</v>
      </c>
      <c r="T44" s="142">
        <f t="shared" si="53"/>
        <v>0</v>
      </c>
      <c r="U44" s="142">
        <f t="shared" si="53"/>
        <v>0</v>
      </c>
      <c r="V44" s="142">
        <f t="shared" si="53"/>
        <v>0</v>
      </c>
      <c r="W44" s="142">
        <f t="shared" si="53"/>
        <v>0</v>
      </c>
      <c r="X44" s="142">
        <f t="shared" si="53"/>
        <v>0</v>
      </c>
      <c r="Y44" s="142">
        <f t="shared" si="53"/>
        <v>0</v>
      </c>
      <c r="Z44" s="142">
        <f t="shared" si="53"/>
        <v>0</v>
      </c>
      <c r="AA44" s="142">
        <f t="shared" si="53"/>
        <v>0</v>
      </c>
      <c r="AB44" s="142">
        <f t="shared" si="53"/>
        <v>0</v>
      </c>
      <c r="AC44" s="142">
        <f t="shared" si="53"/>
        <v>0</v>
      </c>
      <c r="AD44" s="142">
        <f t="shared" si="53"/>
        <v>0</v>
      </c>
      <c r="AE44" s="142">
        <f t="shared" si="53"/>
        <v>0</v>
      </c>
      <c r="AF44" s="142">
        <f t="shared" si="53"/>
        <v>0</v>
      </c>
      <c r="AG44" s="142">
        <f t="shared" si="53"/>
        <v>0</v>
      </c>
      <c r="AH44" s="142">
        <f t="shared" si="53"/>
        <v>0</v>
      </c>
      <c r="AI44" s="142">
        <f t="shared" si="53"/>
        <v>0</v>
      </c>
      <c r="AJ44" s="142">
        <f t="shared" si="53"/>
        <v>0</v>
      </c>
      <c r="AK44" s="142">
        <f t="shared" si="53"/>
        <v>0</v>
      </c>
      <c r="AL44" s="142">
        <f t="shared" si="53"/>
        <v>0</v>
      </c>
      <c r="AM44" s="142">
        <f t="shared" si="53"/>
        <v>0</v>
      </c>
      <c r="AN44" s="142">
        <f t="shared" si="53"/>
        <v>0</v>
      </c>
      <c r="AO44" s="142">
        <f t="shared" si="53"/>
        <v>0</v>
      </c>
      <c r="AP44" s="142">
        <f t="shared" si="53"/>
        <v>0</v>
      </c>
      <c r="AQ44" s="142">
        <f t="shared" si="53"/>
        <v>0</v>
      </c>
      <c r="AR44" s="142">
        <f t="shared" si="53"/>
        <v>0</v>
      </c>
      <c r="AS44" s="142">
        <f t="shared" si="53"/>
        <v>0</v>
      </c>
      <c r="AT44" s="142">
        <f t="shared" si="53"/>
        <v>0</v>
      </c>
      <c r="AU44" s="142">
        <f t="shared" si="53"/>
        <v>0</v>
      </c>
      <c r="AV44" s="142">
        <f t="shared" si="53"/>
        <v>0</v>
      </c>
      <c r="AW44" s="142">
        <f t="shared" si="53"/>
        <v>0</v>
      </c>
      <c r="AX44" s="142">
        <f t="shared" si="53"/>
        <v>0</v>
      </c>
      <c r="AY44" s="142">
        <f t="shared" si="53"/>
        <v>0</v>
      </c>
      <c r="AZ44" s="142">
        <f t="shared" si="53"/>
        <v>0</v>
      </c>
      <c r="BA44" s="142">
        <f t="shared" si="53"/>
        <v>0</v>
      </c>
      <c r="BB44" s="142">
        <f t="shared" si="53"/>
        <v>0</v>
      </c>
      <c r="BC44" s="142">
        <f t="shared" si="53"/>
        <v>0</v>
      </c>
      <c r="BD44" s="142">
        <f t="shared" si="53"/>
        <v>0</v>
      </c>
      <c r="BE44" s="142">
        <f t="shared" si="53"/>
        <v>0</v>
      </c>
      <c r="BF44" s="142">
        <f t="shared" si="53"/>
        <v>0</v>
      </c>
      <c r="BG44" s="142">
        <f t="shared" si="53"/>
        <v>0</v>
      </c>
      <c r="BH44" s="142">
        <f t="shared" si="53"/>
        <v>0</v>
      </c>
      <c r="BI44" s="142">
        <f t="shared" si="53"/>
        <v>0</v>
      </c>
      <c r="BJ44" s="142">
        <f t="shared" si="53"/>
        <v>0</v>
      </c>
      <c r="BK44" s="142">
        <f t="shared" si="53"/>
        <v>0</v>
      </c>
      <c r="BL44" s="142">
        <f t="shared" si="53"/>
        <v>0</v>
      </c>
      <c r="BM44" s="142">
        <f t="shared" si="53"/>
        <v>0</v>
      </c>
      <c r="BN44" s="142">
        <f t="shared" si="53"/>
        <v>0</v>
      </c>
      <c r="BO44" s="142">
        <f t="shared" si="53"/>
        <v>0</v>
      </c>
      <c r="BP44" s="142">
        <f t="shared" si="53"/>
        <v>0</v>
      </c>
      <c r="BQ44" s="142">
        <f t="shared" si="53"/>
        <v>0</v>
      </c>
      <c r="BR44" s="142">
        <f t="shared" si="53"/>
        <v>0</v>
      </c>
      <c r="BS44" s="142">
        <f t="shared" si="53"/>
        <v>0</v>
      </c>
      <c r="BT44" s="142">
        <f t="shared" si="53"/>
        <v>0</v>
      </c>
      <c r="BU44" s="142">
        <f t="shared" si="53"/>
        <v>0</v>
      </c>
      <c r="BV44" s="142">
        <f t="shared" si="53"/>
        <v>0</v>
      </c>
      <c r="BW44" s="142">
        <f t="shared" si="53"/>
        <v>0</v>
      </c>
      <c r="BX44" s="142">
        <f t="shared" si="53"/>
        <v>0</v>
      </c>
      <c r="BY44" s="142">
        <f t="shared" si="53"/>
        <v>0</v>
      </c>
      <c r="BZ44" s="142">
        <f t="shared" si="53"/>
        <v>0</v>
      </c>
      <c r="CA44" s="142">
        <f t="shared" si="53"/>
        <v>0</v>
      </c>
      <c r="CB44" s="142">
        <f t="shared" ref="CB44:EM44" si="54">CB45</f>
        <v>0</v>
      </c>
      <c r="CC44" s="142">
        <f t="shared" si="54"/>
        <v>0</v>
      </c>
      <c r="CD44" s="142">
        <f t="shared" si="54"/>
        <v>0</v>
      </c>
      <c r="CE44" s="142">
        <f t="shared" si="54"/>
        <v>0</v>
      </c>
      <c r="CF44" s="142">
        <f t="shared" si="54"/>
        <v>0</v>
      </c>
      <c r="CG44" s="142">
        <f t="shared" si="54"/>
        <v>0</v>
      </c>
      <c r="CH44" s="142">
        <f t="shared" si="54"/>
        <v>0</v>
      </c>
      <c r="CI44" s="142">
        <f t="shared" si="54"/>
        <v>0</v>
      </c>
      <c r="CJ44" s="142">
        <f t="shared" si="54"/>
        <v>0</v>
      </c>
      <c r="CK44" s="142">
        <f t="shared" si="54"/>
        <v>0</v>
      </c>
      <c r="CL44" s="142">
        <f t="shared" si="54"/>
        <v>0</v>
      </c>
      <c r="CM44" s="142">
        <f t="shared" si="54"/>
        <v>0</v>
      </c>
      <c r="CN44" s="142">
        <f t="shared" si="54"/>
        <v>0</v>
      </c>
      <c r="CO44" s="142">
        <f t="shared" si="54"/>
        <v>0</v>
      </c>
      <c r="CP44" s="142">
        <f t="shared" si="54"/>
        <v>0</v>
      </c>
      <c r="CQ44" s="142">
        <f t="shared" si="54"/>
        <v>0</v>
      </c>
      <c r="CR44" s="142">
        <f t="shared" si="54"/>
        <v>0</v>
      </c>
      <c r="CS44" s="142">
        <f t="shared" si="54"/>
        <v>0</v>
      </c>
      <c r="CT44" s="142">
        <f t="shared" si="54"/>
        <v>0</v>
      </c>
      <c r="CU44" s="142">
        <f t="shared" si="54"/>
        <v>0</v>
      </c>
      <c r="CV44" s="142">
        <f t="shared" si="54"/>
        <v>0</v>
      </c>
      <c r="CW44" s="142">
        <f t="shared" si="54"/>
        <v>0</v>
      </c>
      <c r="CX44" s="142">
        <f t="shared" si="54"/>
        <v>0</v>
      </c>
      <c r="CY44" s="142">
        <f t="shared" si="54"/>
        <v>0</v>
      </c>
      <c r="CZ44" s="142">
        <f t="shared" si="54"/>
        <v>0</v>
      </c>
      <c r="DA44" s="142">
        <f t="shared" si="54"/>
        <v>0</v>
      </c>
      <c r="DB44" s="142">
        <f t="shared" si="54"/>
        <v>0</v>
      </c>
      <c r="DC44" s="142">
        <f t="shared" si="54"/>
        <v>0</v>
      </c>
      <c r="DD44" s="142">
        <f t="shared" si="54"/>
        <v>0</v>
      </c>
      <c r="DE44" s="142">
        <f t="shared" si="54"/>
        <v>0</v>
      </c>
      <c r="DF44" s="142">
        <f t="shared" si="54"/>
        <v>0</v>
      </c>
      <c r="DG44" s="142">
        <f t="shared" si="54"/>
        <v>0</v>
      </c>
      <c r="DH44" s="142">
        <f t="shared" si="54"/>
        <v>0</v>
      </c>
      <c r="DI44" s="142">
        <f t="shared" si="54"/>
        <v>0</v>
      </c>
      <c r="DJ44" s="142">
        <f t="shared" si="54"/>
        <v>0</v>
      </c>
      <c r="DK44" s="142">
        <f t="shared" si="54"/>
        <v>0</v>
      </c>
      <c r="DL44" s="142">
        <f t="shared" si="54"/>
        <v>0</v>
      </c>
      <c r="DM44" s="142">
        <f t="shared" si="54"/>
        <v>0</v>
      </c>
      <c r="DN44" s="142">
        <f t="shared" si="54"/>
        <v>0</v>
      </c>
      <c r="DO44" s="142">
        <f t="shared" si="54"/>
        <v>0</v>
      </c>
      <c r="DP44" s="142">
        <f t="shared" si="54"/>
        <v>0</v>
      </c>
      <c r="DQ44" s="142">
        <f t="shared" si="54"/>
        <v>0</v>
      </c>
      <c r="DR44" s="142">
        <f t="shared" si="54"/>
        <v>0</v>
      </c>
      <c r="DS44" s="142">
        <f t="shared" si="54"/>
        <v>0</v>
      </c>
      <c r="DT44" s="142">
        <f t="shared" si="54"/>
        <v>0</v>
      </c>
      <c r="DU44" s="142">
        <f t="shared" si="54"/>
        <v>0</v>
      </c>
      <c r="DV44" s="142">
        <f t="shared" si="54"/>
        <v>0</v>
      </c>
      <c r="DW44" s="142">
        <f t="shared" si="54"/>
        <v>0</v>
      </c>
      <c r="DX44" s="142">
        <f t="shared" si="54"/>
        <v>0</v>
      </c>
      <c r="DY44" s="142">
        <f t="shared" si="54"/>
        <v>0</v>
      </c>
      <c r="DZ44" s="142">
        <f t="shared" si="54"/>
        <v>0</v>
      </c>
      <c r="EA44" s="142">
        <f t="shared" si="54"/>
        <v>0</v>
      </c>
      <c r="EB44" s="142">
        <f t="shared" si="54"/>
        <v>0</v>
      </c>
      <c r="EC44" s="142">
        <f t="shared" si="54"/>
        <v>0</v>
      </c>
      <c r="ED44" s="142">
        <f t="shared" si="54"/>
        <v>0</v>
      </c>
      <c r="EE44" s="142">
        <f t="shared" si="54"/>
        <v>0</v>
      </c>
      <c r="EF44" s="142">
        <f t="shared" si="54"/>
        <v>0</v>
      </c>
      <c r="EG44" s="142">
        <f t="shared" si="54"/>
        <v>0</v>
      </c>
      <c r="EH44" s="142">
        <f t="shared" si="54"/>
        <v>0</v>
      </c>
      <c r="EI44" s="142">
        <f t="shared" si="54"/>
        <v>0</v>
      </c>
      <c r="EJ44" s="142">
        <f t="shared" si="54"/>
        <v>0</v>
      </c>
      <c r="EK44" s="142">
        <f t="shared" si="54"/>
        <v>0</v>
      </c>
      <c r="EL44" s="142">
        <f t="shared" si="54"/>
        <v>0</v>
      </c>
      <c r="EM44" s="142">
        <f t="shared" si="54"/>
        <v>0</v>
      </c>
      <c r="EN44" s="142">
        <f t="shared" ref="EN44:ER44" si="55">EN45</f>
        <v>0</v>
      </c>
      <c r="EO44" s="142"/>
      <c r="EP44" s="142"/>
      <c r="EQ44" s="142">
        <f t="shared" si="55"/>
        <v>30</v>
      </c>
      <c r="ER44" s="142">
        <f t="shared" si="55"/>
        <v>935155.19999999995</v>
      </c>
    </row>
    <row r="45" spans="1:148" s="3" customFormat="1" ht="15.75" customHeight="1" x14ac:dyDescent="0.25">
      <c r="A45" s="54"/>
      <c r="B45" s="54">
        <v>26</v>
      </c>
      <c r="C45" s="218" t="s">
        <v>222</v>
      </c>
      <c r="D45" s="126" t="s">
        <v>223</v>
      </c>
      <c r="E45" s="64">
        <v>13916</v>
      </c>
      <c r="F45" s="65">
        <v>1.6</v>
      </c>
      <c r="G45" s="66"/>
      <c r="H45" s="120">
        <v>1</v>
      </c>
      <c r="I45" s="120"/>
      <c r="J45" s="143"/>
      <c r="K45" s="118">
        <v>1.4</v>
      </c>
      <c r="L45" s="118">
        <v>1.68</v>
      </c>
      <c r="M45" s="118">
        <v>2.23</v>
      </c>
      <c r="N45" s="121">
        <v>2.57</v>
      </c>
      <c r="O45" s="69"/>
      <c r="P45" s="144">
        <f>O45*E45*F45*H45*K45*$P$9</f>
        <v>0</v>
      </c>
      <c r="Q45" s="122">
        <v>30</v>
      </c>
      <c r="R45" s="144">
        <f>Q45*E45*F45*H45*K45*$R$9</f>
        <v>935155.19999999995</v>
      </c>
      <c r="S45" s="71"/>
      <c r="T45" s="71">
        <f>S45*E45*F45*H45*K45*$T$9</f>
        <v>0</v>
      </c>
      <c r="U45" s="69"/>
      <c r="V45" s="144">
        <f>SUM(U45*E45*F45*H45*K45*$V$9)</f>
        <v>0</v>
      </c>
      <c r="W45" s="69"/>
      <c r="X45" s="145">
        <f>SUM(W45*E45*F45*H45*K45*$X$9)</f>
        <v>0</v>
      </c>
      <c r="Y45" s="69"/>
      <c r="Z45" s="70">
        <f>SUM(Y45*E45*F45*H45*K45*$Z$9)</f>
        <v>0</v>
      </c>
      <c r="AA45" s="71"/>
      <c r="AB45" s="144">
        <f>SUM(AA45*E45*F45*H45*K45*$AB$9)</f>
        <v>0</v>
      </c>
      <c r="AC45" s="144"/>
      <c r="AD45" s="144"/>
      <c r="AE45" s="71"/>
      <c r="AF45" s="144">
        <f>SUM(AE45*E45*F45*H45*K45*$AF$9)</f>
        <v>0</v>
      </c>
      <c r="AG45" s="71"/>
      <c r="AH45" s="144">
        <f>SUM(AG45*E45*F45*H45*L45*$AH$9)</f>
        <v>0</v>
      </c>
      <c r="AI45" s="71"/>
      <c r="AJ45" s="144">
        <f>SUM(AI45*E45*F45*H45*L45*$AJ$9)</f>
        <v>0</v>
      </c>
      <c r="AK45" s="69"/>
      <c r="AL45" s="144">
        <f>SUM(AK45*E45*F45*H45*K45*$AL$9)</f>
        <v>0</v>
      </c>
      <c r="AM45" s="145"/>
      <c r="AN45" s="145">
        <f>SUM(AM45*E45*F45*H45*K45*$AN$9)</f>
        <v>0</v>
      </c>
      <c r="AO45" s="69"/>
      <c r="AP45" s="144">
        <f>SUM(AO45*E45*F45*H45*K45*$AP$9)</f>
        <v>0</v>
      </c>
      <c r="AQ45" s="69"/>
      <c r="AR45" s="144">
        <f>SUM(AQ45*E45*F45*H45*K45*$AR$9)</f>
        <v>0</v>
      </c>
      <c r="AS45" s="71"/>
      <c r="AT45" s="144">
        <f>SUM(E45*F45*H45*K45*AS45*$AT$9)</f>
        <v>0</v>
      </c>
      <c r="AU45" s="71"/>
      <c r="AV45" s="144">
        <f>SUM(AU45*E45*F45*H45*K45*$AV$9)</f>
        <v>0</v>
      </c>
      <c r="AW45" s="69"/>
      <c r="AX45" s="144">
        <f>SUM(AW45*E45*F45*H45*K45*$AX$9)</f>
        <v>0</v>
      </c>
      <c r="AY45" s="69"/>
      <c r="AZ45" s="145">
        <f>SUM(AY45*E45*F45*H45*K45*$AZ$9)</f>
        <v>0</v>
      </c>
      <c r="BA45" s="69"/>
      <c r="BB45" s="70">
        <f>SUM(BA45*E45*F45*H45*K45*$BB$9)</f>
        <v>0</v>
      </c>
      <c r="BC45" s="69"/>
      <c r="BD45" s="144">
        <f>SUM(BC45*E45*F45*H45*K45*$BD$9)</f>
        <v>0</v>
      </c>
      <c r="BE45" s="69"/>
      <c r="BF45" s="144">
        <f>SUM(BE45*E45*F45*H45*K45*$BF$9)</f>
        <v>0</v>
      </c>
      <c r="BG45" s="79"/>
      <c r="BH45" s="144">
        <f>SUM(BG45*E45*F45*H45*K45*$BH$9)</f>
        <v>0</v>
      </c>
      <c r="BI45" s="69"/>
      <c r="BJ45" s="70">
        <f>BI45*E45*F45*H45*K45*$BJ$9</f>
        <v>0</v>
      </c>
      <c r="BK45" s="69"/>
      <c r="BL45" s="144">
        <f>BK45*E45*F45*H45*K45*$BL$9</f>
        <v>0</v>
      </c>
      <c r="BM45" s="69"/>
      <c r="BN45" s="144">
        <f>BM45*E45*F45*H45*K45*$BN$9</f>
        <v>0</v>
      </c>
      <c r="BO45" s="69"/>
      <c r="BP45" s="144">
        <f>SUM(BO45*E45*F45*H45*K45*$BP$9)</f>
        <v>0</v>
      </c>
      <c r="BQ45" s="69"/>
      <c r="BR45" s="144">
        <f>SUM(BQ45*E45*F45*H45*K45*$BR$9)</f>
        <v>0</v>
      </c>
      <c r="BS45" s="69"/>
      <c r="BT45" s="144">
        <f>SUM(BS45*E45*F45*H45*K45*$BT$9)</f>
        <v>0</v>
      </c>
      <c r="BU45" s="69"/>
      <c r="BV45" s="144">
        <f>SUM(BU45*E45*F45*H45*K45*$BV$9)</f>
        <v>0</v>
      </c>
      <c r="BW45" s="69"/>
      <c r="BX45" s="144">
        <f>SUM(BW45*E45*F45*H45*K45*$BX$9)</f>
        <v>0</v>
      </c>
      <c r="BY45" s="73"/>
      <c r="BZ45" s="146">
        <f>BY45*E45*F45*H45*K45*$BZ$9</f>
        <v>0</v>
      </c>
      <c r="CA45" s="69"/>
      <c r="CB45" s="144">
        <f>SUM(CA45*E45*F45*H45*K45*$CB$9)</f>
        <v>0</v>
      </c>
      <c r="CC45" s="71"/>
      <c r="CD45" s="144">
        <f>SUM(CC45*E45*F45*H45*K45*$CD$9)</f>
        <v>0</v>
      </c>
      <c r="CE45" s="69"/>
      <c r="CF45" s="144">
        <f>SUM(CE45*E45*F45*H45*K45*$CF$9)</f>
        <v>0</v>
      </c>
      <c r="CG45" s="69"/>
      <c r="CH45" s="144">
        <f>SUM(CG45*E45*F45*H45*K45*$CH$9)</f>
        <v>0</v>
      </c>
      <c r="CI45" s="79"/>
      <c r="CJ45" s="144">
        <f>CI45*E45*F45*H45*K45*$CJ$9</f>
        <v>0</v>
      </c>
      <c r="CK45" s="130"/>
      <c r="CL45" s="144">
        <f>SUM(CK45*E45*F45*H45*K45*$CL$9)</f>
        <v>0</v>
      </c>
      <c r="CM45" s="71"/>
      <c r="CN45" s="144">
        <f>SUM(CM45*E45*F45*H45*L45*$CN$9)</f>
        <v>0</v>
      </c>
      <c r="CO45" s="69"/>
      <c r="CP45" s="144">
        <f>SUM(CO45*E45*F45*H45*L45*$CP$9)</f>
        <v>0</v>
      </c>
      <c r="CQ45" s="69"/>
      <c r="CR45" s="144">
        <f>SUM(CQ45*E45*F45*H45*L45*$CR$9)</f>
        <v>0</v>
      </c>
      <c r="CS45" s="71"/>
      <c r="CT45" s="144">
        <f>SUM(CS45*E45*F45*H45*L45*$CT$9)</f>
        <v>0</v>
      </c>
      <c r="CU45" s="80"/>
      <c r="CV45" s="144">
        <f>SUM(CU45*E45*F45*H45*L45*$CV$9)</f>
        <v>0</v>
      </c>
      <c r="CW45" s="71"/>
      <c r="CX45" s="144">
        <f>SUM(CW45*E45*F45*H45*L45*$CX$9)</f>
        <v>0</v>
      </c>
      <c r="CY45" s="69"/>
      <c r="CZ45" s="144">
        <f>SUM(CY45*E45*F45*H45*L45*$CZ$9)</f>
        <v>0</v>
      </c>
      <c r="DA45" s="69"/>
      <c r="DB45" s="144">
        <f>SUM(DA45*E45*F45*H45*L45*$DB$9)</f>
        <v>0</v>
      </c>
      <c r="DC45" s="79"/>
      <c r="DD45" s="144">
        <f>SUM(DC45*E45*F45*H45*L45*$DD$9)</f>
        <v>0</v>
      </c>
      <c r="DE45" s="71"/>
      <c r="DF45" s="144">
        <f>SUM(DE45*E45*F45*H45*L45*$DF$9)</f>
        <v>0</v>
      </c>
      <c r="DG45" s="69"/>
      <c r="DH45" s="144">
        <f>SUM(DG45*E45*F45*H45*L45*$DH$9)</f>
        <v>0</v>
      </c>
      <c r="DI45" s="79"/>
      <c r="DJ45" s="144">
        <f>SUM(DI45*E45*F45*H45*L45*$DJ$9)</f>
        <v>0</v>
      </c>
      <c r="DK45" s="69"/>
      <c r="DL45" s="144">
        <f>SUM(DK45*E45*F45*H45*L45*$DL$9)</f>
        <v>0</v>
      </c>
      <c r="DM45" s="69"/>
      <c r="DN45" s="144">
        <f>SUM(DM45*E45*F45*H45*L45*$DN$9)</f>
        <v>0</v>
      </c>
      <c r="DO45" s="69"/>
      <c r="DP45" s="144">
        <f>SUM(DO45*E45*F45*H45*L45*$DP$9)</f>
        <v>0</v>
      </c>
      <c r="DQ45" s="69"/>
      <c r="DR45" s="144">
        <f>DQ45*E45*F45*H45*L45*$DR$9</f>
        <v>0</v>
      </c>
      <c r="DS45" s="69"/>
      <c r="DT45" s="144">
        <f>SUM(DS45*E45*F45*H45*L45*$DT$9)</f>
        <v>0</v>
      </c>
      <c r="DU45" s="79"/>
      <c r="DV45" s="144">
        <f>SUM(DU45*E45*F45*H45*L45*$DV$9)</f>
        <v>0</v>
      </c>
      <c r="DW45" s="79"/>
      <c r="DX45" s="144">
        <f>SUM(DW45*E45*F45*H45*M45*$DX$9)</f>
        <v>0</v>
      </c>
      <c r="DY45" s="69"/>
      <c r="DZ45" s="144">
        <f>SUM(DY45*E45*F45*H45*N45*$DZ$9)</f>
        <v>0</v>
      </c>
      <c r="EA45" s="69"/>
      <c r="EB45" s="144">
        <f>SUM(EA45*E45*F45*H45*K45*$EB$9)</f>
        <v>0</v>
      </c>
      <c r="EC45" s="69"/>
      <c r="ED45" s="144">
        <f>SUM(EC45*E45*F45*H45*K45*$ED$9)</f>
        <v>0</v>
      </c>
      <c r="EE45" s="69"/>
      <c r="EF45" s="144">
        <f>SUM(EE45*E45*F45*H45*K45*$EF$9)</f>
        <v>0</v>
      </c>
      <c r="EG45" s="69"/>
      <c r="EH45" s="144">
        <f>SUM(EG45*E45*F45*H45*K45*$EH$9)</f>
        <v>0</v>
      </c>
      <c r="EI45" s="69"/>
      <c r="EJ45" s="144">
        <f>EI45*E45*F45*H45*K45*$EJ$9</f>
        <v>0</v>
      </c>
      <c r="EK45" s="69"/>
      <c r="EL45" s="144">
        <f>EK45*E45*F45*H45*K45*$EL$9</f>
        <v>0</v>
      </c>
      <c r="EM45" s="147"/>
      <c r="EN45" s="144"/>
      <c r="EO45" s="75"/>
      <c r="EP45" s="75"/>
      <c r="EQ45" s="76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30</v>
      </c>
      <c r="ER45" s="76">
        <f>SUM(P45,Z45,R45,T45,AB45,V45,X45,AF45,AH45,AJ45,AL45,AN45,AT45,AV45,AX45,AR45,CN45,CT45,CX45,CB45,CD45,DD45,DF45,DH45,DJ45,DL45,DN45,DP45,AZ45,AP45,BB45,BD45,BF45,BH45,BJ45,BL45,BN45,BP45,BR45,BT45,BV45,EF45,EH45,EB45,ED45,BX45,BZ45,CV45,CP45,CR45,CZ45,DB45,CF45,CH45,CJ45,CL45,DR45,DT45,DV45,DX45,DZ45,EJ45,EL45,EN45)</f>
        <v>935155.19999999995</v>
      </c>
    </row>
    <row r="46" spans="1:148" s="116" customFormat="1" ht="15" customHeight="1" x14ac:dyDescent="0.25">
      <c r="A46" s="135">
        <v>11</v>
      </c>
      <c r="B46" s="135"/>
      <c r="C46" s="54" t="s">
        <v>224</v>
      </c>
      <c r="D46" s="123" t="s">
        <v>225</v>
      </c>
      <c r="E46" s="64">
        <v>13916</v>
      </c>
      <c r="F46" s="124"/>
      <c r="G46" s="66"/>
      <c r="H46" s="57"/>
      <c r="I46" s="112"/>
      <c r="J46" s="113"/>
      <c r="K46" s="136"/>
      <c r="L46" s="136"/>
      <c r="M46" s="136"/>
      <c r="N46" s="151">
        <v>2.57</v>
      </c>
      <c r="O46" s="61">
        <f>SUM(O47:O48)</f>
        <v>0</v>
      </c>
      <c r="P46" s="61">
        <f t="shared" ref="P46:CA46" si="56">SUM(P47:P48)</f>
        <v>0</v>
      </c>
      <c r="Q46" s="61">
        <f t="shared" si="56"/>
        <v>80</v>
      </c>
      <c r="R46" s="61">
        <f t="shared" si="56"/>
        <v>2246320.7199999997</v>
      </c>
      <c r="S46" s="61">
        <f t="shared" si="56"/>
        <v>0</v>
      </c>
      <c r="T46" s="61">
        <f t="shared" si="56"/>
        <v>0</v>
      </c>
      <c r="U46" s="61">
        <f t="shared" si="56"/>
        <v>0</v>
      </c>
      <c r="V46" s="61">
        <f t="shared" si="56"/>
        <v>0</v>
      </c>
      <c r="W46" s="61">
        <f t="shared" si="56"/>
        <v>0</v>
      </c>
      <c r="X46" s="61">
        <f t="shared" si="56"/>
        <v>0</v>
      </c>
      <c r="Y46" s="61">
        <f t="shared" si="56"/>
        <v>0</v>
      </c>
      <c r="Z46" s="61">
        <f t="shared" si="56"/>
        <v>0</v>
      </c>
      <c r="AA46" s="61">
        <f t="shared" si="56"/>
        <v>0</v>
      </c>
      <c r="AB46" s="61">
        <f t="shared" si="56"/>
        <v>0</v>
      </c>
      <c r="AC46" s="61">
        <f t="shared" si="56"/>
        <v>0</v>
      </c>
      <c r="AD46" s="61">
        <f t="shared" si="56"/>
        <v>0</v>
      </c>
      <c r="AE46" s="61">
        <f t="shared" si="56"/>
        <v>0</v>
      </c>
      <c r="AF46" s="61">
        <f t="shared" si="56"/>
        <v>0</v>
      </c>
      <c r="AG46" s="61">
        <f t="shared" si="56"/>
        <v>0</v>
      </c>
      <c r="AH46" s="61">
        <f t="shared" si="56"/>
        <v>0</v>
      </c>
      <c r="AI46" s="61">
        <f t="shared" si="56"/>
        <v>0</v>
      </c>
      <c r="AJ46" s="61">
        <f t="shared" si="56"/>
        <v>0</v>
      </c>
      <c r="AK46" s="61">
        <f t="shared" si="56"/>
        <v>0</v>
      </c>
      <c r="AL46" s="61">
        <f t="shared" si="56"/>
        <v>0</v>
      </c>
      <c r="AM46" s="61">
        <f t="shared" si="56"/>
        <v>0</v>
      </c>
      <c r="AN46" s="61">
        <f t="shared" si="56"/>
        <v>0</v>
      </c>
      <c r="AO46" s="61">
        <f t="shared" si="56"/>
        <v>20</v>
      </c>
      <c r="AP46" s="61">
        <f t="shared" si="56"/>
        <v>529921.28000000003</v>
      </c>
      <c r="AQ46" s="61">
        <f t="shared" si="56"/>
        <v>0</v>
      </c>
      <c r="AR46" s="61">
        <f t="shared" si="56"/>
        <v>0</v>
      </c>
      <c r="AS46" s="61">
        <f t="shared" si="56"/>
        <v>0</v>
      </c>
      <c r="AT46" s="61">
        <f t="shared" si="56"/>
        <v>0</v>
      </c>
      <c r="AU46" s="61">
        <f t="shared" si="56"/>
        <v>0</v>
      </c>
      <c r="AV46" s="61">
        <f t="shared" si="56"/>
        <v>0</v>
      </c>
      <c r="AW46" s="61">
        <f t="shared" si="56"/>
        <v>0</v>
      </c>
      <c r="AX46" s="61">
        <f t="shared" si="56"/>
        <v>0</v>
      </c>
      <c r="AY46" s="61">
        <f t="shared" si="56"/>
        <v>0</v>
      </c>
      <c r="AZ46" s="61">
        <f t="shared" si="56"/>
        <v>0</v>
      </c>
      <c r="BA46" s="61">
        <f t="shared" si="56"/>
        <v>0</v>
      </c>
      <c r="BB46" s="61">
        <f t="shared" si="56"/>
        <v>0</v>
      </c>
      <c r="BC46" s="61">
        <f t="shared" si="56"/>
        <v>0</v>
      </c>
      <c r="BD46" s="61">
        <f t="shared" si="56"/>
        <v>0</v>
      </c>
      <c r="BE46" s="61">
        <f t="shared" si="56"/>
        <v>0</v>
      </c>
      <c r="BF46" s="61">
        <f t="shared" si="56"/>
        <v>0</v>
      </c>
      <c r="BG46" s="61">
        <f t="shared" si="56"/>
        <v>0</v>
      </c>
      <c r="BH46" s="61">
        <f t="shared" si="56"/>
        <v>0</v>
      </c>
      <c r="BI46" s="61">
        <f t="shared" si="56"/>
        <v>0</v>
      </c>
      <c r="BJ46" s="61">
        <f t="shared" si="56"/>
        <v>0</v>
      </c>
      <c r="BK46" s="61">
        <f t="shared" si="56"/>
        <v>0</v>
      </c>
      <c r="BL46" s="61">
        <f t="shared" si="56"/>
        <v>0</v>
      </c>
      <c r="BM46" s="61">
        <f t="shared" si="56"/>
        <v>0</v>
      </c>
      <c r="BN46" s="61">
        <f t="shared" si="56"/>
        <v>0</v>
      </c>
      <c r="BO46" s="61">
        <f t="shared" si="56"/>
        <v>0</v>
      </c>
      <c r="BP46" s="61">
        <f t="shared" si="56"/>
        <v>0</v>
      </c>
      <c r="BQ46" s="61">
        <f t="shared" si="56"/>
        <v>17</v>
      </c>
      <c r="BR46" s="61">
        <f t="shared" si="56"/>
        <v>470694.78399999999</v>
      </c>
      <c r="BS46" s="61">
        <f t="shared" si="56"/>
        <v>0</v>
      </c>
      <c r="BT46" s="61">
        <f t="shared" si="56"/>
        <v>0</v>
      </c>
      <c r="BU46" s="61">
        <f t="shared" si="56"/>
        <v>0</v>
      </c>
      <c r="BV46" s="61">
        <f t="shared" si="56"/>
        <v>0</v>
      </c>
      <c r="BW46" s="61">
        <f t="shared" si="56"/>
        <v>0</v>
      </c>
      <c r="BX46" s="61">
        <f t="shared" si="56"/>
        <v>0</v>
      </c>
      <c r="BY46" s="61">
        <f t="shared" si="56"/>
        <v>0</v>
      </c>
      <c r="BZ46" s="61">
        <f t="shared" si="56"/>
        <v>0</v>
      </c>
      <c r="CA46" s="61">
        <f t="shared" si="56"/>
        <v>0</v>
      </c>
      <c r="CB46" s="61">
        <f t="shared" ref="CB46:EM46" si="57">SUM(CB47:CB48)</f>
        <v>0</v>
      </c>
      <c r="CC46" s="61">
        <f t="shared" si="57"/>
        <v>0</v>
      </c>
      <c r="CD46" s="61">
        <f t="shared" si="57"/>
        <v>0</v>
      </c>
      <c r="CE46" s="61">
        <f t="shared" si="57"/>
        <v>0</v>
      </c>
      <c r="CF46" s="61">
        <f t="shared" si="57"/>
        <v>0</v>
      </c>
      <c r="CG46" s="61">
        <f t="shared" si="57"/>
        <v>0</v>
      </c>
      <c r="CH46" s="61">
        <f t="shared" si="57"/>
        <v>0</v>
      </c>
      <c r="CI46" s="61">
        <f t="shared" si="57"/>
        <v>0</v>
      </c>
      <c r="CJ46" s="61">
        <f t="shared" si="57"/>
        <v>0</v>
      </c>
      <c r="CK46" s="61">
        <f t="shared" si="57"/>
        <v>0</v>
      </c>
      <c r="CL46" s="61">
        <f t="shared" si="57"/>
        <v>0</v>
      </c>
      <c r="CM46" s="61">
        <f t="shared" si="57"/>
        <v>0</v>
      </c>
      <c r="CN46" s="61">
        <f t="shared" si="57"/>
        <v>0</v>
      </c>
      <c r="CO46" s="61">
        <f t="shared" si="57"/>
        <v>0</v>
      </c>
      <c r="CP46" s="61">
        <f t="shared" si="57"/>
        <v>0</v>
      </c>
      <c r="CQ46" s="61">
        <f t="shared" si="57"/>
        <v>0</v>
      </c>
      <c r="CR46" s="61">
        <f t="shared" si="57"/>
        <v>0</v>
      </c>
      <c r="CS46" s="61">
        <f t="shared" si="57"/>
        <v>0</v>
      </c>
      <c r="CT46" s="61">
        <f t="shared" si="57"/>
        <v>0</v>
      </c>
      <c r="CU46" s="61">
        <f t="shared" si="57"/>
        <v>5</v>
      </c>
      <c r="CV46" s="61">
        <f t="shared" si="57"/>
        <v>158976.38399999999</v>
      </c>
      <c r="CW46" s="61">
        <f t="shared" si="57"/>
        <v>0</v>
      </c>
      <c r="CX46" s="61">
        <f t="shared" si="57"/>
        <v>0</v>
      </c>
      <c r="CY46" s="61">
        <f t="shared" si="57"/>
        <v>0</v>
      </c>
      <c r="CZ46" s="61">
        <f t="shared" si="57"/>
        <v>0</v>
      </c>
      <c r="DA46" s="61">
        <f t="shared" si="57"/>
        <v>0</v>
      </c>
      <c r="DB46" s="61">
        <f t="shared" si="57"/>
        <v>0</v>
      </c>
      <c r="DC46" s="61">
        <f t="shared" si="57"/>
        <v>19</v>
      </c>
      <c r="DD46" s="61">
        <f t="shared" si="57"/>
        <v>604110.25919999997</v>
      </c>
      <c r="DE46" s="61">
        <f t="shared" si="57"/>
        <v>0</v>
      </c>
      <c r="DF46" s="61">
        <f t="shared" si="57"/>
        <v>0</v>
      </c>
      <c r="DG46" s="61">
        <f t="shared" si="57"/>
        <v>0</v>
      </c>
      <c r="DH46" s="61">
        <f t="shared" si="57"/>
        <v>0</v>
      </c>
      <c r="DI46" s="61">
        <f t="shared" si="57"/>
        <v>0</v>
      </c>
      <c r="DJ46" s="61">
        <f t="shared" si="57"/>
        <v>0</v>
      </c>
      <c r="DK46" s="61">
        <f t="shared" si="57"/>
        <v>0</v>
      </c>
      <c r="DL46" s="61">
        <f t="shared" si="57"/>
        <v>0</v>
      </c>
      <c r="DM46" s="61">
        <f t="shared" si="57"/>
        <v>0</v>
      </c>
      <c r="DN46" s="61">
        <f t="shared" si="57"/>
        <v>0</v>
      </c>
      <c r="DO46" s="61">
        <f t="shared" si="57"/>
        <v>0</v>
      </c>
      <c r="DP46" s="61">
        <f t="shared" si="57"/>
        <v>0</v>
      </c>
      <c r="DQ46" s="61">
        <f t="shared" si="57"/>
        <v>0</v>
      </c>
      <c r="DR46" s="61">
        <f t="shared" si="57"/>
        <v>0</v>
      </c>
      <c r="DS46" s="61">
        <f t="shared" si="57"/>
        <v>1</v>
      </c>
      <c r="DT46" s="61">
        <f t="shared" si="57"/>
        <v>34834.531199999998</v>
      </c>
      <c r="DU46" s="61">
        <f t="shared" si="57"/>
        <v>0</v>
      </c>
      <c r="DV46" s="61">
        <f t="shared" si="57"/>
        <v>0</v>
      </c>
      <c r="DW46" s="61">
        <f t="shared" si="57"/>
        <v>0</v>
      </c>
      <c r="DX46" s="61">
        <f t="shared" si="57"/>
        <v>0</v>
      </c>
      <c r="DY46" s="61">
        <f t="shared" si="57"/>
        <v>0</v>
      </c>
      <c r="DZ46" s="61">
        <f t="shared" si="57"/>
        <v>0</v>
      </c>
      <c r="EA46" s="61">
        <f t="shared" si="57"/>
        <v>0</v>
      </c>
      <c r="EB46" s="61">
        <f t="shared" si="57"/>
        <v>0</v>
      </c>
      <c r="EC46" s="61">
        <f t="shared" si="57"/>
        <v>0</v>
      </c>
      <c r="ED46" s="61">
        <f t="shared" si="57"/>
        <v>0</v>
      </c>
      <c r="EE46" s="61">
        <f t="shared" si="57"/>
        <v>0</v>
      </c>
      <c r="EF46" s="61">
        <f t="shared" si="57"/>
        <v>0</v>
      </c>
      <c r="EG46" s="61">
        <f t="shared" si="57"/>
        <v>0</v>
      </c>
      <c r="EH46" s="61">
        <f t="shared" si="57"/>
        <v>0</v>
      </c>
      <c r="EI46" s="61">
        <f t="shared" si="57"/>
        <v>0</v>
      </c>
      <c r="EJ46" s="61">
        <f t="shared" si="57"/>
        <v>0</v>
      </c>
      <c r="EK46" s="61">
        <f t="shared" si="57"/>
        <v>0</v>
      </c>
      <c r="EL46" s="61">
        <f t="shared" si="57"/>
        <v>0</v>
      </c>
      <c r="EM46" s="61">
        <f t="shared" si="57"/>
        <v>0</v>
      </c>
      <c r="EN46" s="61">
        <f t="shared" ref="EN46:ER46" si="58">SUM(EN47:EN48)</f>
        <v>0</v>
      </c>
      <c r="EO46" s="61"/>
      <c r="EP46" s="61"/>
      <c r="EQ46" s="61">
        <f t="shared" si="58"/>
        <v>142</v>
      </c>
      <c r="ER46" s="61">
        <f t="shared" si="58"/>
        <v>4044857.9584000004</v>
      </c>
    </row>
    <row r="47" spans="1:148" s="3" customFormat="1" ht="15.75" customHeight="1" x14ac:dyDescent="0.25">
      <c r="A47" s="54"/>
      <c r="B47" s="54">
        <v>27</v>
      </c>
      <c r="C47" s="218" t="s">
        <v>226</v>
      </c>
      <c r="D47" s="117" t="s">
        <v>227</v>
      </c>
      <c r="E47" s="64">
        <v>13916</v>
      </c>
      <c r="F47" s="65">
        <v>1.49</v>
      </c>
      <c r="G47" s="66"/>
      <c r="H47" s="119">
        <v>1</v>
      </c>
      <c r="I47" s="120"/>
      <c r="J47" s="127"/>
      <c r="K47" s="118">
        <v>1.4</v>
      </c>
      <c r="L47" s="118">
        <v>1.68</v>
      </c>
      <c r="M47" s="118">
        <v>2.23</v>
      </c>
      <c r="N47" s="121">
        <v>2.57</v>
      </c>
      <c r="O47" s="69">
        <v>0</v>
      </c>
      <c r="P47" s="70">
        <f>O47*E47*F47*H47*K47*$P$9</f>
        <v>0</v>
      </c>
      <c r="Q47" s="122">
        <v>50</v>
      </c>
      <c r="R47" s="70">
        <f>Q47*E47*F47*H47*K47*$R$9</f>
        <v>1451438.7999999998</v>
      </c>
      <c r="S47" s="71">
        <v>0</v>
      </c>
      <c r="T47" s="71">
        <f>S47*E47*F47*H47*K47*$T$9</f>
        <v>0</v>
      </c>
      <c r="U47" s="69">
        <v>0</v>
      </c>
      <c r="V47" s="70">
        <f>SUM(U47*E47*F47*H47*K47*$V$9)</f>
        <v>0</v>
      </c>
      <c r="W47" s="69"/>
      <c r="X47" s="71">
        <f>SUM(W47*E47*F47*H47*K47*$X$9)</f>
        <v>0</v>
      </c>
      <c r="Y47" s="69"/>
      <c r="Z47" s="70">
        <f>SUM(Y47*E47*F47*H47*K47*$Z$9)</f>
        <v>0</v>
      </c>
      <c r="AA47" s="71">
        <v>0</v>
      </c>
      <c r="AB47" s="70">
        <f>SUM(AA47*E47*F47*H47*K47*$AB$9)</f>
        <v>0</v>
      </c>
      <c r="AC47" s="70"/>
      <c r="AD47" s="70"/>
      <c r="AE47" s="71"/>
      <c r="AF47" s="70">
        <f>SUM(AE47*E47*F47*H47*K47*$AF$9)</f>
        <v>0</v>
      </c>
      <c r="AG47" s="71"/>
      <c r="AH47" s="70">
        <f>SUM(AG47*E47*F47*H47*L47*$AH$9)</f>
        <v>0</v>
      </c>
      <c r="AI47" s="71">
        <v>0</v>
      </c>
      <c r="AJ47" s="70">
        <f>SUM(AI47*E47*F47*H47*L47*$AJ$9)</f>
        <v>0</v>
      </c>
      <c r="AK47" s="69"/>
      <c r="AL47" s="70">
        <f>SUM(AK47*E47*F47*H47*K47*$AL$9)</f>
        <v>0</v>
      </c>
      <c r="AM47" s="71"/>
      <c r="AN47" s="71">
        <f>SUM(AM47*E47*F47*H47*K47*$AN$9)</f>
        <v>0</v>
      </c>
      <c r="AO47" s="69"/>
      <c r="AP47" s="70">
        <f>SUM(AO47*E47*F47*H47*K47*$AP$9)</f>
        <v>0</v>
      </c>
      <c r="AQ47" s="69"/>
      <c r="AR47" s="70">
        <f>SUM(AQ47*E47*F47*H47*K47*$AR$9)</f>
        <v>0</v>
      </c>
      <c r="AS47" s="71">
        <v>0</v>
      </c>
      <c r="AT47" s="70">
        <f>SUM(E47*F47*H47*K47*AS47*$AT$9)</f>
        <v>0</v>
      </c>
      <c r="AU47" s="71"/>
      <c r="AV47" s="70">
        <f>SUM(AU47*E47*F47*H47*K47*$AV$9)</f>
        <v>0</v>
      </c>
      <c r="AW47" s="69"/>
      <c r="AX47" s="70">
        <f>SUM(AW47*E47*F47*H47*K47*$AX$9)</f>
        <v>0</v>
      </c>
      <c r="AY47" s="69">
        <v>0</v>
      </c>
      <c r="AZ47" s="71">
        <f>SUM(AY47*E47*F47*H47*K47*$AZ$9)</f>
        <v>0</v>
      </c>
      <c r="BA47" s="69"/>
      <c r="BB47" s="70">
        <f>SUM(BA47*E47*F47*H47*K47*$BB$9)</f>
        <v>0</v>
      </c>
      <c r="BC47" s="69"/>
      <c r="BD47" s="70">
        <f>SUM(BC47*E47*F47*H47*K47*$BD$9)</f>
        <v>0</v>
      </c>
      <c r="BE47" s="69"/>
      <c r="BF47" s="70">
        <f>SUM(BE47*E47*F47*H47*K47*$BF$9)</f>
        <v>0</v>
      </c>
      <c r="BG47" s="69"/>
      <c r="BH47" s="70">
        <f>SUM(BG47*E47*F47*H47*K47*$BH$9)</f>
        <v>0</v>
      </c>
      <c r="BI47" s="69"/>
      <c r="BJ47" s="70">
        <f>BI47*E47*F47*H47*K47*$BJ$9</f>
        <v>0</v>
      </c>
      <c r="BK47" s="69"/>
      <c r="BL47" s="70">
        <f>BK47*E47*F47*H47*K47*$BL$9</f>
        <v>0</v>
      </c>
      <c r="BM47" s="69"/>
      <c r="BN47" s="70">
        <f>BM47*E47*F47*H47*K47*$BN$9</f>
        <v>0</v>
      </c>
      <c r="BO47" s="69"/>
      <c r="BP47" s="70">
        <f>SUM(BO47*E47*F47*H47*K47*$BP$9)</f>
        <v>0</v>
      </c>
      <c r="BQ47" s="69">
        <v>8</v>
      </c>
      <c r="BR47" s="70">
        <f>SUM(BQ47*E47*F47*H47*K47*$BR$9)</f>
        <v>232230.20799999998</v>
      </c>
      <c r="BS47" s="69"/>
      <c r="BT47" s="70">
        <f>SUM(BS47*E47*F47*H47*K47*$BT$9)</f>
        <v>0</v>
      </c>
      <c r="BU47" s="69"/>
      <c r="BV47" s="70">
        <f>SUM(BU47*E47*F47*H47*K47*$BV$9)</f>
        <v>0</v>
      </c>
      <c r="BW47" s="69"/>
      <c r="BX47" s="70">
        <f>SUM(BW47*E47*F47*H47*K47*$BX$9)</f>
        <v>0</v>
      </c>
      <c r="BY47" s="73"/>
      <c r="BZ47" s="74">
        <f>BY47*E47*F47*H47*K47*$BZ$9</f>
        <v>0</v>
      </c>
      <c r="CA47" s="69">
        <v>0</v>
      </c>
      <c r="CB47" s="70">
        <f>SUM(CA47*E47*F47*H47*K47*$CB$9)</f>
        <v>0</v>
      </c>
      <c r="CC47" s="71">
        <v>0</v>
      </c>
      <c r="CD47" s="70">
        <f>SUM(CC47*E47*F47*H47*K47*$CD$9)</f>
        <v>0</v>
      </c>
      <c r="CE47" s="69">
        <v>0</v>
      </c>
      <c r="CF47" s="70">
        <f>SUM(CE47*E47*F47*H47*K47*$CF$9)</f>
        <v>0</v>
      </c>
      <c r="CG47" s="69">
        <v>0</v>
      </c>
      <c r="CH47" s="70">
        <f>SUM(CG47*E47*F47*H47*K47*$CH$9)</f>
        <v>0</v>
      </c>
      <c r="CI47" s="69">
        <v>0</v>
      </c>
      <c r="CJ47" s="70">
        <f>CI47*E47*F47*H47*K47*$CJ$9</f>
        <v>0</v>
      </c>
      <c r="CK47" s="69"/>
      <c r="CL47" s="70">
        <f>SUM(CK47*E47*F47*H47*K47*$CL$9)</f>
        <v>0</v>
      </c>
      <c r="CM47" s="71">
        <v>0</v>
      </c>
      <c r="CN47" s="70">
        <f>SUM(CM47*E47*F47*H47*L47*$CN$9)</f>
        <v>0</v>
      </c>
      <c r="CO47" s="69">
        <v>0</v>
      </c>
      <c r="CP47" s="70">
        <f>SUM(CO47*E47*F47*H47*L47*$CP$9)</f>
        <v>0</v>
      </c>
      <c r="CQ47" s="69">
        <v>0</v>
      </c>
      <c r="CR47" s="70">
        <f>SUM(CQ47*E47*F47*H47*L47*$CR$9)</f>
        <v>0</v>
      </c>
      <c r="CS47" s="71">
        <v>0</v>
      </c>
      <c r="CT47" s="70">
        <f>SUM(CS47*E47*F47*H47*L47*$CT$9)</f>
        <v>0</v>
      </c>
      <c r="CU47" s="71"/>
      <c r="CV47" s="70">
        <f>SUM(CU47*E47*F47*H47*L47*$CV$9)</f>
        <v>0</v>
      </c>
      <c r="CW47" s="71"/>
      <c r="CX47" s="70">
        <f>SUM(CW47*E47*F47*H47*L47*$CX$9)</f>
        <v>0</v>
      </c>
      <c r="CY47" s="69"/>
      <c r="CZ47" s="70">
        <f>SUM(CY47*E47*F47*H47*L47*$CZ$9)</f>
        <v>0</v>
      </c>
      <c r="DA47" s="69">
        <v>0</v>
      </c>
      <c r="DB47" s="70">
        <f>SUM(DA47*E47*F47*H47*L47*$DB$9)</f>
        <v>0</v>
      </c>
      <c r="DC47" s="69"/>
      <c r="DD47" s="70">
        <f>SUM(DC47*E47*F47*H47*L47*$DD$9)</f>
        <v>0</v>
      </c>
      <c r="DE47" s="71">
        <v>0</v>
      </c>
      <c r="DF47" s="70">
        <f>SUM(DE47*E47*F47*H47*L47*$DF$9)</f>
        <v>0</v>
      </c>
      <c r="DG47" s="69">
        <v>0</v>
      </c>
      <c r="DH47" s="70">
        <f>SUM(DG47*E47*F47*H47*L47*$DH$9)</f>
        <v>0</v>
      </c>
      <c r="DI47" s="69">
        <v>0</v>
      </c>
      <c r="DJ47" s="70">
        <f>SUM(DI47*E47*F47*H47*L47*$DJ$9)</f>
        <v>0</v>
      </c>
      <c r="DK47" s="69"/>
      <c r="DL47" s="70">
        <f>SUM(DK47*E47*F47*H47*L47*$DL$9)</f>
        <v>0</v>
      </c>
      <c r="DM47" s="69">
        <v>0</v>
      </c>
      <c r="DN47" s="70">
        <f>SUM(DM47*E47*F47*H47*L47*$DN$9)</f>
        <v>0</v>
      </c>
      <c r="DO47" s="69"/>
      <c r="DP47" s="70">
        <f>SUM(DO47*E47*F47*H47*L47*$DP$9)</f>
        <v>0</v>
      </c>
      <c r="DQ47" s="69"/>
      <c r="DR47" s="70">
        <f>DQ47*E47*F47*H47*L47*$DR$9</f>
        <v>0</v>
      </c>
      <c r="DS47" s="69">
        <v>1</v>
      </c>
      <c r="DT47" s="70">
        <f>SUM(DS47*E47*F47*H47*L47*$DT$9)</f>
        <v>34834.531199999998</v>
      </c>
      <c r="DU47" s="69">
        <v>0</v>
      </c>
      <c r="DV47" s="70">
        <f>SUM(DU47*E47*F47*H47*L47*$DV$9)</f>
        <v>0</v>
      </c>
      <c r="DW47" s="69">
        <v>0</v>
      </c>
      <c r="DX47" s="70">
        <f>SUM(DW47*E47*F47*H47*M47*$DX$9)</f>
        <v>0</v>
      </c>
      <c r="DY47" s="69">
        <v>0</v>
      </c>
      <c r="DZ47" s="70">
        <f>SUM(DY47*E47*F47*H47*N47*$DZ$9)</f>
        <v>0</v>
      </c>
      <c r="EA47" s="69"/>
      <c r="EB47" s="70">
        <f>SUM(EA47*E47*F47*H47*K47*$EB$9)</f>
        <v>0</v>
      </c>
      <c r="EC47" s="69"/>
      <c r="ED47" s="70">
        <f>SUM(EC47*E47*F47*H47*K47*$ED$9)</f>
        <v>0</v>
      </c>
      <c r="EE47" s="69"/>
      <c r="EF47" s="70">
        <f>SUM(EE47*E47*F47*H47*K47*$EF$9)</f>
        <v>0</v>
      </c>
      <c r="EG47" s="69"/>
      <c r="EH47" s="70">
        <f>SUM(EG47*E47*F47*H47*K47*$EH$9)</f>
        <v>0</v>
      </c>
      <c r="EI47" s="69"/>
      <c r="EJ47" s="70">
        <f>EI47*E47*F47*H47*K47*$EJ$9</f>
        <v>0</v>
      </c>
      <c r="EK47" s="69"/>
      <c r="EL47" s="70">
        <f>EK47*E47*F47*H47*K47*$EL$9</f>
        <v>0</v>
      </c>
      <c r="EM47" s="69"/>
      <c r="EN47" s="70"/>
      <c r="EO47" s="75"/>
      <c r="EP47" s="75"/>
      <c r="EQ47" s="76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59</v>
      </c>
      <c r="ER47" s="76">
        <f>SUM(P47,Z47,R47,T47,AB47,V47,X47,AF47,AH47,AJ47,AL47,AN47,AT47,AV47,AX47,AR47,CN47,CT47,CX47,CB47,CD47,DD47,DF47,DH47,DJ47,DL47,DN47,DP47,AZ47,AP47,BB47,BD47,BF47,BH47,BJ47,BL47,BN47,BP47,BR47,BT47,BV47,EF47,EH47,EB47,ED47,BX47,BZ47,CV47,CP47,CR47,CZ47,DB47,CF47,CH47,CJ47,CL47,DR47,DT47,DV47,DX47,DZ47,EJ47,EL47,EN47)</f>
        <v>1718503.5392</v>
      </c>
    </row>
    <row r="48" spans="1:148" s="3" customFormat="1" ht="30" customHeight="1" x14ac:dyDescent="0.25">
      <c r="A48" s="54"/>
      <c r="B48" s="54">
        <v>28</v>
      </c>
      <c r="C48" s="218" t="s">
        <v>228</v>
      </c>
      <c r="D48" s="126" t="s">
        <v>229</v>
      </c>
      <c r="E48" s="64">
        <v>13916</v>
      </c>
      <c r="F48" s="65">
        <v>1.36</v>
      </c>
      <c r="G48" s="66"/>
      <c r="H48" s="119">
        <v>1</v>
      </c>
      <c r="I48" s="120"/>
      <c r="J48" s="127"/>
      <c r="K48" s="118">
        <v>1.4</v>
      </c>
      <c r="L48" s="118">
        <v>1.68</v>
      </c>
      <c r="M48" s="118">
        <v>2.23</v>
      </c>
      <c r="N48" s="121">
        <v>2.57</v>
      </c>
      <c r="O48" s="69"/>
      <c r="P48" s="70">
        <f>O48*E48*F48*H48*K48*$P$9</f>
        <v>0</v>
      </c>
      <c r="Q48" s="122">
        <v>30</v>
      </c>
      <c r="R48" s="70">
        <f>Q48*E48*F48*H48*K48*$R$9</f>
        <v>794881.92</v>
      </c>
      <c r="S48" s="71"/>
      <c r="T48" s="71">
        <f>S48*E48*F48*H48*K48*$T$9</f>
        <v>0</v>
      </c>
      <c r="U48" s="69"/>
      <c r="V48" s="70">
        <f>SUM(U48*E48*F48*H48*K48*$V$9)</f>
        <v>0</v>
      </c>
      <c r="W48" s="69"/>
      <c r="X48" s="71">
        <f>SUM(W48*E48*F48*H48*K48*$X$9)</f>
        <v>0</v>
      </c>
      <c r="Y48" s="69"/>
      <c r="Z48" s="70">
        <f>SUM(Y48*E48*F48*H48*K48*$Z$9)</f>
        <v>0</v>
      </c>
      <c r="AA48" s="71"/>
      <c r="AB48" s="70">
        <f>SUM(AA48*E48*F48*H48*K48*$AB$9)</f>
        <v>0</v>
      </c>
      <c r="AC48" s="70"/>
      <c r="AD48" s="70"/>
      <c r="AE48" s="71"/>
      <c r="AF48" s="70">
        <f>SUM(AE48*E48*F48*H48*K48*$AF$9)</f>
        <v>0</v>
      </c>
      <c r="AG48" s="71"/>
      <c r="AH48" s="70">
        <f>SUM(AG48*E48*F48*H48*L48*$AH$9)</f>
        <v>0</v>
      </c>
      <c r="AI48" s="71"/>
      <c r="AJ48" s="70">
        <f>SUM(AI48*E48*F48*H48*L48*$AJ$9)</f>
        <v>0</v>
      </c>
      <c r="AK48" s="69"/>
      <c r="AL48" s="70">
        <f>SUM(AK48*E48*F48*H48*K48*$AL$9)</f>
        <v>0</v>
      </c>
      <c r="AM48" s="71"/>
      <c r="AN48" s="71">
        <f>SUM(AM48*E48*F48*H48*K48*$AN$9)</f>
        <v>0</v>
      </c>
      <c r="AO48" s="69">
        <v>20</v>
      </c>
      <c r="AP48" s="70">
        <f>SUM(AO48*E48*F48*H48*K48*$AP$9)</f>
        <v>529921.28000000003</v>
      </c>
      <c r="AQ48" s="69"/>
      <c r="AR48" s="70">
        <f>SUM(AQ48*E48*F48*H48*K48*$AR$9)</f>
        <v>0</v>
      </c>
      <c r="AS48" s="71"/>
      <c r="AT48" s="70">
        <f>SUM(E48*F48*H48*K48*AS48*$AT$9)</f>
        <v>0</v>
      </c>
      <c r="AU48" s="71"/>
      <c r="AV48" s="70">
        <f>SUM(AU48*E48*F48*H48*K48*$AV$9)</f>
        <v>0</v>
      </c>
      <c r="AW48" s="69"/>
      <c r="AX48" s="70">
        <f>SUM(AW48*E48*F48*H48*K48*$AX$9)</f>
        <v>0</v>
      </c>
      <c r="AY48" s="69"/>
      <c r="AZ48" s="71">
        <f>SUM(AY48*E48*F48*H48*K48*$AZ$9)</f>
        <v>0</v>
      </c>
      <c r="BA48" s="69"/>
      <c r="BB48" s="70">
        <f>SUM(BA48*E48*F48*H48*K48*$BB$9)</f>
        <v>0</v>
      </c>
      <c r="BC48" s="69"/>
      <c r="BD48" s="70">
        <f>SUM(BC48*E48*F48*H48*K48*$BD$9)</f>
        <v>0</v>
      </c>
      <c r="BE48" s="69"/>
      <c r="BF48" s="70">
        <f>SUM(BE48*E48*F48*H48*K48*$BF$9)</f>
        <v>0</v>
      </c>
      <c r="BG48" s="69"/>
      <c r="BH48" s="70">
        <f>SUM(BG48*E48*F48*H48*K48*$BH$9)</f>
        <v>0</v>
      </c>
      <c r="BI48" s="69"/>
      <c r="BJ48" s="70">
        <f>BI48*E48*F48*H48*K48*$BJ$9</f>
        <v>0</v>
      </c>
      <c r="BK48" s="69"/>
      <c r="BL48" s="70">
        <f>BK48*E48*F48*H48*K48*$BL$9</f>
        <v>0</v>
      </c>
      <c r="BM48" s="69"/>
      <c r="BN48" s="70">
        <f>BM48*E48*F48*H48*K48*$BN$9</f>
        <v>0</v>
      </c>
      <c r="BO48" s="69"/>
      <c r="BP48" s="70">
        <f>SUM(BO48*E48*F48*H48*K48*$BP$9)</f>
        <v>0</v>
      </c>
      <c r="BQ48" s="69">
        <v>9</v>
      </c>
      <c r="BR48" s="70">
        <f>SUM(BQ48*E48*F48*H48*K48*$BR$9)</f>
        <v>238464.57600000003</v>
      </c>
      <c r="BS48" s="69"/>
      <c r="BT48" s="70">
        <f>SUM(BS48*E48*F48*H48*K48*$BT$9)</f>
        <v>0</v>
      </c>
      <c r="BU48" s="69"/>
      <c r="BV48" s="70">
        <f>SUM(BU48*E48*F48*H48*K48*$BV$9)</f>
        <v>0</v>
      </c>
      <c r="BW48" s="69"/>
      <c r="BX48" s="70">
        <f>SUM(BW48*E48*F48*H48*K48*$BX$9)</f>
        <v>0</v>
      </c>
      <c r="BY48" s="73"/>
      <c r="BZ48" s="74">
        <f>BY48*E48*F48*H48*K48*$BZ$9</f>
        <v>0</v>
      </c>
      <c r="CA48" s="69"/>
      <c r="CB48" s="70">
        <f>SUM(CA48*E48*F48*H48*K48*$CB$9)</f>
        <v>0</v>
      </c>
      <c r="CC48" s="71"/>
      <c r="CD48" s="70">
        <f>SUM(CC48*E48*F48*H48*K48*$CD$9)</f>
        <v>0</v>
      </c>
      <c r="CE48" s="69"/>
      <c r="CF48" s="70">
        <f>SUM(CE48*E48*F48*H48*K48*$CF$9)</f>
        <v>0</v>
      </c>
      <c r="CG48" s="69"/>
      <c r="CH48" s="70">
        <f>SUM(CG48*E48*F48*H48*K48*$CH$9)</f>
        <v>0</v>
      </c>
      <c r="CI48" s="69"/>
      <c r="CJ48" s="70">
        <f>CI48*E48*F48*H48*K48*$CJ$9</f>
        <v>0</v>
      </c>
      <c r="CK48" s="69"/>
      <c r="CL48" s="70">
        <f>SUM(CK48*E48*F48*H48*K48*$CL$9)</f>
        <v>0</v>
      </c>
      <c r="CM48" s="71"/>
      <c r="CN48" s="70">
        <f>SUM(CM48*E48*F48*H48*L48*$CN$9)</f>
        <v>0</v>
      </c>
      <c r="CO48" s="69"/>
      <c r="CP48" s="70">
        <f>SUM(CO48*E48*F48*H48*L48*$CP$9)</f>
        <v>0</v>
      </c>
      <c r="CQ48" s="69"/>
      <c r="CR48" s="70">
        <f>SUM(CQ48*E48*F48*H48*L48*$CR$9)</f>
        <v>0</v>
      </c>
      <c r="CS48" s="71"/>
      <c r="CT48" s="70">
        <f>SUM(CS48*E48*F48*H48*L48*$CT$9)</f>
        <v>0</v>
      </c>
      <c r="CU48" s="71">
        <v>5</v>
      </c>
      <c r="CV48" s="70">
        <f>SUM(CU48*E48*F48*H48*L48*$CV$9)</f>
        <v>158976.38399999999</v>
      </c>
      <c r="CW48" s="71"/>
      <c r="CX48" s="70">
        <f>SUM(CW48*E48*F48*H48*L48*$CX$9)</f>
        <v>0</v>
      </c>
      <c r="CY48" s="69"/>
      <c r="CZ48" s="70">
        <f>SUM(CY48*E48*F48*H48*L48*$CZ$9)</f>
        <v>0</v>
      </c>
      <c r="DA48" s="69"/>
      <c r="DB48" s="70">
        <f>SUM(DA48*E48*F48*H48*L48*$DB$9)</f>
        <v>0</v>
      </c>
      <c r="DC48" s="69">
        <v>19</v>
      </c>
      <c r="DD48" s="70">
        <f>SUM(DC48*E48*F48*H48*L48*$DD$9)</f>
        <v>604110.25919999997</v>
      </c>
      <c r="DE48" s="71"/>
      <c r="DF48" s="70">
        <f>SUM(DE48*E48*F48*H48*L48*$DF$9)</f>
        <v>0</v>
      </c>
      <c r="DG48" s="69"/>
      <c r="DH48" s="70">
        <f>SUM(DG48*E48*F48*H48*L48*$DH$9)</f>
        <v>0</v>
      </c>
      <c r="DI48" s="69"/>
      <c r="DJ48" s="70">
        <f>SUM(DI48*E48*F48*H48*L48*$DJ$9)</f>
        <v>0</v>
      </c>
      <c r="DK48" s="69"/>
      <c r="DL48" s="70">
        <f>SUM(DK48*E48*F48*H48*L48*$DL$9)</f>
        <v>0</v>
      </c>
      <c r="DM48" s="69"/>
      <c r="DN48" s="70">
        <f>SUM(DM48*E48*F48*H48*L48*$DN$9)</f>
        <v>0</v>
      </c>
      <c r="DO48" s="69"/>
      <c r="DP48" s="70">
        <f>SUM(DO48*E48*F48*H48*L48*$DP$9)</f>
        <v>0</v>
      </c>
      <c r="DQ48" s="69"/>
      <c r="DR48" s="70">
        <f>DQ48*E48*F48*H48*L48*$DR$9</f>
        <v>0</v>
      </c>
      <c r="DS48" s="69"/>
      <c r="DT48" s="70">
        <f>SUM(DS48*E48*F48*H48*L48*$DT$9)</f>
        <v>0</v>
      </c>
      <c r="DU48" s="69"/>
      <c r="DV48" s="70">
        <f>SUM(DU48*E48*F48*H48*L48*$DV$9)</f>
        <v>0</v>
      </c>
      <c r="DW48" s="69"/>
      <c r="DX48" s="70">
        <f>SUM(DW48*E48*F48*H48*M48*$DX$9)</f>
        <v>0</v>
      </c>
      <c r="DY48" s="69"/>
      <c r="DZ48" s="70">
        <f>SUM(DY48*E48*F48*H48*N48*$DZ$9)</f>
        <v>0</v>
      </c>
      <c r="EA48" s="69"/>
      <c r="EB48" s="70">
        <f>SUM(EA48*E48*F48*H48*K48*$EB$9)</f>
        <v>0</v>
      </c>
      <c r="EC48" s="69"/>
      <c r="ED48" s="70">
        <f>SUM(EC48*E48*F48*H48*K48*$ED$9)</f>
        <v>0</v>
      </c>
      <c r="EE48" s="69"/>
      <c r="EF48" s="70">
        <f>SUM(EE48*E48*F48*H48*K48*$EF$9)</f>
        <v>0</v>
      </c>
      <c r="EG48" s="69"/>
      <c r="EH48" s="70">
        <f>SUM(EG48*E48*F48*H48*K48*$EH$9)</f>
        <v>0</v>
      </c>
      <c r="EI48" s="69"/>
      <c r="EJ48" s="70">
        <f>EI48*E48*F48*H48*K48*$EJ$9</f>
        <v>0</v>
      </c>
      <c r="EK48" s="69"/>
      <c r="EL48" s="70">
        <f>EK48*E48*F48*H48*K48*$EL$9</f>
        <v>0</v>
      </c>
      <c r="EM48" s="69"/>
      <c r="EN48" s="70"/>
      <c r="EO48" s="75"/>
      <c r="EP48" s="75"/>
      <c r="EQ48" s="76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83</v>
      </c>
      <c r="ER48" s="76">
        <f>SUM(P48,Z48,R48,T48,AB48,V48,X48,AF48,AH48,AJ48,AL48,AN48,AT48,AV48,AX48,AR48,CN48,CT48,CX48,CB48,CD48,DD48,DF48,DH48,DJ48,DL48,DN48,DP48,AZ48,AP48,BB48,BD48,BF48,BH48,BJ48,BL48,BN48,BP48,BR48,BT48,BV48,EF48,EH48,EB48,ED48,BX48,BZ48,CV48,CP48,CR48,CZ48,DB48,CF48,CH48,CJ48,CL48,DR48,DT48,DV48,DX48,DZ48,EJ48,EL48,EN48)</f>
        <v>2326354.4192000004</v>
      </c>
    </row>
    <row r="49" spans="1:148" s="60" customFormat="1" ht="15" x14ac:dyDescent="0.25">
      <c r="A49" s="135">
        <v>12</v>
      </c>
      <c r="B49" s="135"/>
      <c r="C49" s="54" t="s">
        <v>230</v>
      </c>
      <c r="D49" s="55" t="s">
        <v>231</v>
      </c>
      <c r="E49" s="64">
        <v>13916</v>
      </c>
      <c r="F49" s="124"/>
      <c r="G49" s="66"/>
      <c r="H49" s="57"/>
      <c r="I49" s="112"/>
      <c r="J49" s="113"/>
      <c r="K49" s="95">
        <v>1.4</v>
      </c>
      <c r="L49" s="136">
        <v>1.68</v>
      </c>
      <c r="M49" s="136">
        <v>2.23</v>
      </c>
      <c r="N49" s="151">
        <v>2.57</v>
      </c>
      <c r="O49" s="61">
        <f>SUM(O50:O57)</f>
        <v>5</v>
      </c>
      <c r="P49" s="61">
        <f t="shared" ref="P49:CA49" si="59">SUM(P50:P57)</f>
        <v>94489.639999999985</v>
      </c>
      <c r="Q49" s="61">
        <f t="shared" si="59"/>
        <v>0</v>
      </c>
      <c r="R49" s="61">
        <f t="shared" si="59"/>
        <v>0</v>
      </c>
      <c r="S49" s="61">
        <f t="shared" si="59"/>
        <v>0</v>
      </c>
      <c r="T49" s="61">
        <f t="shared" si="59"/>
        <v>0</v>
      </c>
      <c r="U49" s="61">
        <f t="shared" si="59"/>
        <v>0</v>
      </c>
      <c r="V49" s="61">
        <f t="shared" si="59"/>
        <v>0</v>
      </c>
      <c r="W49" s="61">
        <f t="shared" si="59"/>
        <v>0</v>
      </c>
      <c r="X49" s="61">
        <f t="shared" si="59"/>
        <v>0</v>
      </c>
      <c r="Y49" s="61">
        <f t="shared" si="59"/>
        <v>0</v>
      </c>
      <c r="Z49" s="61">
        <f t="shared" si="59"/>
        <v>0</v>
      </c>
      <c r="AA49" s="61">
        <f t="shared" si="59"/>
        <v>6</v>
      </c>
      <c r="AB49" s="61">
        <f t="shared" si="59"/>
        <v>182744.91200000001</v>
      </c>
      <c r="AC49" s="61">
        <f t="shared" si="59"/>
        <v>0</v>
      </c>
      <c r="AD49" s="61">
        <f t="shared" si="59"/>
        <v>0</v>
      </c>
      <c r="AE49" s="61">
        <f t="shared" si="59"/>
        <v>3</v>
      </c>
      <c r="AF49" s="61">
        <f t="shared" si="59"/>
        <v>56693.783999999992</v>
      </c>
      <c r="AG49" s="61">
        <f t="shared" si="59"/>
        <v>0</v>
      </c>
      <c r="AH49" s="61">
        <f t="shared" si="59"/>
        <v>0</v>
      </c>
      <c r="AI49" s="61">
        <f t="shared" si="59"/>
        <v>0</v>
      </c>
      <c r="AJ49" s="61">
        <f t="shared" si="59"/>
        <v>0</v>
      </c>
      <c r="AK49" s="61">
        <f t="shared" si="59"/>
        <v>0</v>
      </c>
      <c r="AL49" s="61">
        <f t="shared" si="59"/>
        <v>0</v>
      </c>
      <c r="AM49" s="61">
        <f t="shared" si="59"/>
        <v>0</v>
      </c>
      <c r="AN49" s="61">
        <f t="shared" si="59"/>
        <v>0</v>
      </c>
      <c r="AO49" s="61">
        <f t="shared" si="59"/>
        <v>0</v>
      </c>
      <c r="AP49" s="61">
        <f t="shared" si="59"/>
        <v>0</v>
      </c>
      <c r="AQ49" s="61">
        <f t="shared" si="59"/>
        <v>0</v>
      </c>
      <c r="AR49" s="61">
        <f t="shared" si="59"/>
        <v>0</v>
      </c>
      <c r="AS49" s="61">
        <f t="shared" si="59"/>
        <v>0</v>
      </c>
      <c r="AT49" s="61">
        <f t="shared" si="59"/>
        <v>0</v>
      </c>
      <c r="AU49" s="61">
        <f t="shared" si="59"/>
        <v>0</v>
      </c>
      <c r="AV49" s="61">
        <f t="shared" si="59"/>
        <v>0</v>
      </c>
      <c r="AW49" s="61">
        <f t="shared" si="59"/>
        <v>0</v>
      </c>
      <c r="AX49" s="61">
        <f t="shared" si="59"/>
        <v>0</v>
      </c>
      <c r="AY49" s="61">
        <f t="shared" si="59"/>
        <v>15</v>
      </c>
      <c r="AZ49" s="61">
        <f t="shared" si="59"/>
        <v>283468.92</v>
      </c>
      <c r="BA49" s="61">
        <f t="shared" si="59"/>
        <v>40</v>
      </c>
      <c r="BB49" s="61">
        <f t="shared" si="59"/>
        <v>755917.11999999988</v>
      </c>
      <c r="BC49" s="61">
        <f t="shared" si="59"/>
        <v>78</v>
      </c>
      <c r="BD49" s="61">
        <f t="shared" si="59"/>
        <v>1474038.3840000001</v>
      </c>
      <c r="BE49" s="61">
        <f t="shared" si="59"/>
        <v>300</v>
      </c>
      <c r="BF49" s="61">
        <f t="shared" si="59"/>
        <v>4173130.08</v>
      </c>
      <c r="BG49" s="61">
        <f t="shared" si="59"/>
        <v>21</v>
      </c>
      <c r="BH49" s="61">
        <f t="shared" si="59"/>
        <v>325745.72799999994</v>
      </c>
      <c r="BI49" s="61">
        <f t="shared" si="59"/>
        <v>180</v>
      </c>
      <c r="BJ49" s="61">
        <f t="shared" si="59"/>
        <v>3401627.04</v>
      </c>
      <c r="BK49" s="61">
        <f t="shared" si="59"/>
        <v>10</v>
      </c>
      <c r="BL49" s="61">
        <f t="shared" si="59"/>
        <v>188979.27999999997</v>
      </c>
      <c r="BM49" s="61">
        <f t="shared" si="59"/>
        <v>0</v>
      </c>
      <c r="BN49" s="61">
        <f t="shared" si="59"/>
        <v>0</v>
      </c>
      <c r="BO49" s="61">
        <f t="shared" si="59"/>
        <v>500</v>
      </c>
      <c r="BP49" s="61">
        <f t="shared" si="59"/>
        <v>6331780</v>
      </c>
      <c r="BQ49" s="61">
        <f t="shared" si="59"/>
        <v>573</v>
      </c>
      <c r="BR49" s="61">
        <f t="shared" si="59"/>
        <v>7262454.2479999997</v>
      </c>
      <c r="BS49" s="61">
        <f t="shared" si="59"/>
        <v>607</v>
      </c>
      <c r="BT49" s="61">
        <f t="shared" si="59"/>
        <v>7730421.4959999993</v>
      </c>
      <c r="BU49" s="61">
        <f t="shared" si="59"/>
        <v>424</v>
      </c>
      <c r="BV49" s="61">
        <f t="shared" si="59"/>
        <v>5369349.4399999995</v>
      </c>
      <c r="BW49" s="61">
        <f t="shared" si="59"/>
        <v>1</v>
      </c>
      <c r="BX49" s="61">
        <f t="shared" si="59"/>
        <v>18897.928</v>
      </c>
      <c r="BY49" s="61">
        <f t="shared" si="59"/>
        <v>0</v>
      </c>
      <c r="BZ49" s="61">
        <f t="shared" si="59"/>
        <v>0</v>
      </c>
      <c r="CA49" s="61">
        <f t="shared" si="59"/>
        <v>0</v>
      </c>
      <c r="CB49" s="61">
        <f t="shared" ref="CB49:EM49" si="60">SUM(CB50:CB57)</f>
        <v>0</v>
      </c>
      <c r="CC49" s="61">
        <f t="shared" si="60"/>
        <v>0</v>
      </c>
      <c r="CD49" s="61">
        <f t="shared" si="60"/>
        <v>0</v>
      </c>
      <c r="CE49" s="61">
        <f t="shared" si="60"/>
        <v>11</v>
      </c>
      <c r="CF49" s="61">
        <f t="shared" si="60"/>
        <v>241192.11199999996</v>
      </c>
      <c r="CG49" s="61">
        <f t="shared" si="60"/>
        <v>1</v>
      </c>
      <c r="CH49" s="61">
        <f t="shared" si="60"/>
        <v>18897.928</v>
      </c>
      <c r="CI49" s="61">
        <f t="shared" si="60"/>
        <v>10</v>
      </c>
      <c r="CJ49" s="61">
        <f t="shared" si="60"/>
        <v>101308.48</v>
      </c>
      <c r="CK49" s="61">
        <f t="shared" si="60"/>
        <v>70</v>
      </c>
      <c r="CL49" s="61">
        <f t="shared" si="60"/>
        <v>937493.08799999999</v>
      </c>
      <c r="CM49" s="61">
        <f t="shared" si="60"/>
        <v>0</v>
      </c>
      <c r="CN49" s="61">
        <f t="shared" si="60"/>
        <v>0</v>
      </c>
      <c r="CO49" s="61">
        <f t="shared" si="60"/>
        <v>30</v>
      </c>
      <c r="CP49" s="61">
        <f t="shared" si="60"/>
        <v>680325.40799999994</v>
      </c>
      <c r="CQ49" s="61">
        <f t="shared" si="60"/>
        <v>2</v>
      </c>
      <c r="CR49" s="61">
        <f t="shared" si="60"/>
        <v>128583.84</v>
      </c>
      <c r="CS49" s="61">
        <f t="shared" si="60"/>
        <v>0</v>
      </c>
      <c r="CT49" s="61">
        <f t="shared" si="60"/>
        <v>0</v>
      </c>
      <c r="CU49" s="61">
        <f t="shared" si="60"/>
        <v>100</v>
      </c>
      <c r="CV49" s="61">
        <f t="shared" si="60"/>
        <v>1669252.0319999999</v>
      </c>
      <c r="CW49" s="61">
        <f t="shared" si="60"/>
        <v>0</v>
      </c>
      <c r="CX49" s="61">
        <f t="shared" si="60"/>
        <v>0</v>
      </c>
      <c r="CY49" s="61">
        <f t="shared" si="60"/>
        <v>0</v>
      </c>
      <c r="CZ49" s="61">
        <f t="shared" si="60"/>
        <v>0</v>
      </c>
      <c r="DA49" s="61">
        <f t="shared" si="60"/>
        <v>0</v>
      </c>
      <c r="DB49" s="61">
        <f t="shared" si="60"/>
        <v>0</v>
      </c>
      <c r="DC49" s="61">
        <f t="shared" si="60"/>
        <v>70</v>
      </c>
      <c r="DD49" s="61">
        <f t="shared" si="60"/>
        <v>1048308.9791999999</v>
      </c>
      <c r="DE49" s="61">
        <f t="shared" si="60"/>
        <v>0</v>
      </c>
      <c r="DF49" s="61">
        <f t="shared" si="60"/>
        <v>0</v>
      </c>
      <c r="DG49" s="61">
        <f t="shared" si="60"/>
        <v>0</v>
      </c>
      <c r="DH49" s="61">
        <f t="shared" si="60"/>
        <v>0</v>
      </c>
      <c r="DI49" s="61">
        <f t="shared" si="60"/>
        <v>66</v>
      </c>
      <c r="DJ49" s="61">
        <f t="shared" si="60"/>
        <v>984718.42559999996</v>
      </c>
      <c r="DK49" s="61">
        <f t="shared" si="60"/>
        <v>6</v>
      </c>
      <c r="DL49" s="61">
        <f t="shared" si="60"/>
        <v>136065.08159999998</v>
      </c>
      <c r="DM49" s="61">
        <f t="shared" si="60"/>
        <v>3</v>
      </c>
      <c r="DN49" s="61">
        <f t="shared" si="60"/>
        <v>68032.540799999988</v>
      </c>
      <c r="DO49" s="61">
        <f t="shared" si="60"/>
        <v>2</v>
      </c>
      <c r="DP49" s="61">
        <f t="shared" si="60"/>
        <v>45355.027199999997</v>
      </c>
      <c r="DQ49" s="61">
        <f t="shared" si="60"/>
        <v>5</v>
      </c>
      <c r="DR49" s="61">
        <f t="shared" si="60"/>
        <v>113387.56799999998</v>
      </c>
      <c r="DS49" s="61">
        <f t="shared" si="60"/>
        <v>15</v>
      </c>
      <c r="DT49" s="61">
        <f t="shared" si="60"/>
        <v>227944.08</v>
      </c>
      <c r="DU49" s="61">
        <f t="shared" si="60"/>
        <v>13</v>
      </c>
      <c r="DV49" s="61">
        <f t="shared" si="60"/>
        <v>293171.15519999998</v>
      </c>
      <c r="DW49" s="61">
        <f t="shared" si="60"/>
        <v>0</v>
      </c>
      <c r="DX49" s="61">
        <f t="shared" si="60"/>
        <v>0</v>
      </c>
      <c r="DY49" s="61">
        <f t="shared" si="60"/>
        <v>2</v>
      </c>
      <c r="DZ49" s="61">
        <f t="shared" si="60"/>
        <v>69382.392800000001</v>
      </c>
      <c r="EA49" s="61">
        <f t="shared" si="60"/>
        <v>90</v>
      </c>
      <c r="EB49" s="61">
        <f t="shared" si="60"/>
        <v>31140668.16</v>
      </c>
      <c r="EC49" s="61">
        <f t="shared" si="60"/>
        <v>0</v>
      </c>
      <c r="ED49" s="61">
        <f t="shared" si="60"/>
        <v>0</v>
      </c>
      <c r="EE49" s="61">
        <f t="shared" si="60"/>
        <v>0</v>
      </c>
      <c r="EF49" s="61">
        <f t="shared" si="60"/>
        <v>0</v>
      </c>
      <c r="EG49" s="61">
        <f t="shared" si="60"/>
        <v>0</v>
      </c>
      <c r="EH49" s="61">
        <f t="shared" si="60"/>
        <v>0</v>
      </c>
      <c r="EI49" s="61">
        <f t="shared" si="60"/>
        <v>0</v>
      </c>
      <c r="EJ49" s="61">
        <f t="shared" si="60"/>
        <v>0</v>
      </c>
      <c r="EK49" s="61">
        <f t="shared" si="60"/>
        <v>0</v>
      </c>
      <c r="EL49" s="61">
        <f t="shared" si="60"/>
        <v>0</v>
      </c>
      <c r="EM49" s="61">
        <f t="shared" si="60"/>
        <v>0</v>
      </c>
      <c r="EN49" s="61">
        <f t="shared" ref="EN49:ER49" si="61">SUM(EN50:EN57)</f>
        <v>0</v>
      </c>
      <c r="EO49" s="61"/>
      <c r="EP49" s="61"/>
      <c r="EQ49" s="61">
        <f t="shared" si="61"/>
        <v>3259</v>
      </c>
      <c r="ER49" s="61">
        <f t="shared" si="61"/>
        <v>75553824.2984</v>
      </c>
    </row>
    <row r="50" spans="1:148" s="3" customFormat="1" ht="30" customHeight="1" x14ac:dyDescent="0.25">
      <c r="A50" s="54"/>
      <c r="B50" s="54">
        <v>29</v>
      </c>
      <c r="C50" s="218" t="s">
        <v>232</v>
      </c>
      <c r="D50" s="126" t="s">
        <v>233</v>
      </c>
      <c r="E50" s="64">
        <v>13916</v>
      </c>
      <c r="F50" s="65">
        <v>2.75</v>
      </c>
      <c r="G50" s="66"/>
      <c r="H50" s="119">
        <v>1</v>
      </c>
      <c r="I50" s="120"/>
      <c r="J50" s="127"/>
      <c r="K50" s="118">
        <v>1.4</v>
      </c>
      <c r="L50" s="118">
        <v>1.68</v>
      </c>
      <c r="M50" s="118">
        <v>2.23</v>
      </c>
      <c r="N50" s="121">
        <v>2.57</v>
      </c>
      <c r="O50" s="69"/>
      <c r="P50" s="70">
        <f t="shared" ref="P50:P57" si="62">O50*E50*F50*H50*K50*$P$9</f>
        <v>0</v>
      </c>
      <c r="Q50" s="122"/>
      <c r="R50" s="70">
        <f t="shared" ref="R50:R57" si="63">Q50*E50*F50*H50*K50*$R$9</f>
        <v>0</v>
      </c>
      <c r="S50" s="71"/>
      <c r="T50" s="71">
        <f t="shared" ref="T50:T57" si="64">S50*E50*F50*H50*K50*$T$9</f>
        <v>0</v>
      </c>
      <c r="U50" s="69"/>
      <c r="V50" s="70">
        <f t="shared" ref="V50:V57" si="65">SUM(U50*E50*F50*H50*K50*$V$9)</f>
        <v>0</v>
      </c>
      <c r="W50" s="69"/>
      <c r="X50" s="71">
        <f t="shared" ref="X50:X57" si="66">SUM(W50*E50*F50*H50*K50*$X$9)</f>
        <v>0</v>
      </c>
      <c r="Y50" s="69"/>
      <c r="Z50" s="70">
        <f t="shared" ref="Z50:Z57" si="67">SUM(Y50*E50*F50*H50*K50*$Z$9)</f>
        <v>0</v>
      </c>
      <c r="AA50" s="71">
        <v>2</v>
      </c>
      <c r="AB50" s="70">
        <f t="shared" ref="AB50:AB57" si="68">SUM(AA50*E50*F50*H50*K50*$AB$9)</f>
        <v>107153.2</v>
      </c>
      <c r="AC50" s="70"/>
      <c r="AD50" s="70"/>
      <c r="AE50" s="71"/>
      <c r="AF50" s="70">
        <f t="shared" ref="AF50:AF57" si="69">SUM(AE50*E50*F50*H50*K50*$AF$9)</f>
        <v>0</v>
      </c>
      <c r="AG50" s="71"/>
      <c r="AH50" s="70">
        <f t="shared" ref="AH50:AH57" si="70">SUM(AG50*E50*F50*H50*L50*$AH$9)</f>
        <v>0</v>
      </c>
      <c r="AI50" s="71"/>
      <c r="AJ50" s="70">
        <f t="shared" ref="AJ50:AJ57" si="71">SUM(AI50*E50*F50*H50*L50*$AJ$9)</f>
        <v>0</v>
      </c>
      <c r="AK50" s="69"/>
      <c r="AL50" s="70">
        <f t="shared" ref="AL50:AL57" si="72">SUM(AK50*E50*F50*H50*K50*$AL$9)</f>
        <v>0</v>
      </c>
      <c r="AM50" s="71"/>
      <c r="AN50" s="71">
        <f t="shared" ref="AN50:AN57" si="73">SUM(AM50*E50*F50*H50*K50*$AN$9)</f>
        <v>0</v>
      </c>
      <c r="AO50" s="69"/>
      <c r="AP50" s="70">
        <f t="shared" ref="AP50:AP57" si="74">SUM(AO50*E50*F50*H50*K50*$AP$9)</f>
        <v>0</v>
      </c>
      <c r="AQ50" s="69"/>
      <c r="AR50" s="70">
        <f t="shared" ref="AR50:AR57" si="75">SUM(AQ50*E50*F50*H50*K50*$AR$9)</f>
        <v>0</v>
      </c>
      <c r="AS50" s="71"/>
      <c r="AT50" s="70">
        <f t="shared" ref="AT50:AT57" si="76">SUM(E50*F50*H50*K50*AS50*$AT$9)</f>
        <v>0</v>
      </c>
      <c r="AU50" s="71"/>
      <c r="AV50" s="70">
        <f t="shared" ref="AV50:AV57" si="77">SUM(AU50*E50*F50*H50*K50*$AV$9)</f>
        <v>0</v>
      </c>
      <c r="AW50" s="69"/>
      <c r="AX50" s="70">
        <f t="shared" ref="AX50:AX57" si="78">SUM(AW50*E50*F50*H50*K50*$AX$9)</f>
        <v>0</v>
      </c>
      <c r="AY50" s="69"/>
      <c r="AZ50" s="71">
        <f t="shared" ref="AZ50:AZ57" si="79">SUM(AY50*E50*F50*H50*K50*$AZ$9)</f>
        <v>0</v>
      </c>
      <c r="BA50" s="69"/>
      <c r="BB50" s="70">
        <f t="shared" ref="BB50:BB57" si="80">SUM(BA50*E50*F50*H50*K50*$BB$9)</f>
        <v>0</v>
      </c>
      <c r="BC50" s="69"/>
      <c r="BD50" s="70">
        <f t="shared" ref="BD50:BD57" si="81">SUM(BC50*E50*F50*H50*K50*$BD$9)</f>
        <v>0</v>
      </c>
      <c r="BE50" s="69"/>
      <c r="BF50" s="70">
        <f t="shared" ref="BF50:BF57" si="82">SUM(BE50*E50*F50*H50*K50*$BF$9)</f>
        <v>0</v>
      </c>
      <c r="BG50" s="69"/>
      <c r="BH50" s="70">
        <f t="shared" ref="BH50:BH57" si="83">SUM(BG50*E50*F50*H50*K50*$BH$9)</f>
        <v>0</v>
      </c>
      <c r="BI50" s="69"/>
      <c r="BJ50" s="70">
        <f t="shared" ref="BJ50:BJ57" si="84">BI50*E50*F50*H50*K50*$BJ$9</f>
        <v>0</v>
      </c>
      <c r="BK50" s="69"/>
      <c r="BL50" s="70">
        <f t="shared" ref="BL50:BL57" si="85">BK50*E50*F50*H50*K50*$BL$9</f>
        <v>0</v>
      </c>
      <c r="BM50" s="69"/>
      <c r="BN50" s="70">
        <f t="shared" ref="BN50:BN57" si="86">BM50*E50*F50*H50*K50*$BN$9</f>
        <v>0</v>
      </c>
      <c r="BO50" s="69"/>
      <c r="BP50" s="70">
        <f t="shared" ref="BP50:BP57" si="87">SUM(BO50*E50*F50*H50*K50*$BP$9)</f>
        <v>0</v>
      </c>
      <c r="BQ50" s="69"/>
      <c r="BR50" s="70">
        <f t="shared" ref="BR50:BR57" si="88">SUM(BQ50*E50*F50*H50*K50*$BR$9)</f>
        <v>0</v>
      </c>
      <c r="BS50" s="69"/>
      <c r="BT50" s="70">
        <f t="shared" ref="BT50:BT57" si="89">SUM(BS50*E50*F50*H50*K50*$BT$9)</f>
        <v>0</v>
      </c>
      <c r="BU50" s="69"/>
      <c r="BV50" s="70">
        <f t="shared" ref="BV50:BV57" si="90">SUM(BU50*E50*F50*H50*K50*$BV$9)</f>
        <v>0</v>
      </c>
      <c r="BW50" s="69"/>
      <c r="BX50" s="70">
        <f t="shared" ref="BX50:BX57" si="91">SUM(BW50*E50*F50*H50*K50*$BX$9)</f>
        <v>0</v>
      </c>
      <c r="BY50" s="73"/>
      <c r="BZ50" s="74">
        <f t="shared" ref="BZ50:BZ57" si="92">BY50*E50*F50*H50*K50*$BZ$9</f>
        <v>0</v>
      </c>
      <c r="CA50" s="69"/>
      <c r="CB50" s="70">
        <f t="shared" ref="CB50:CB57" si="93">SUM(CA50*E50*F50*H50*K50*$CB$9)</f>
        <v>0</v>
      </c>
      <c r="CC50" s="71"/>
      <c r="CD50" s="70">
        <f t="shared" ref="CD50:CD57" si="94">SUM(CC50*E50*F50*H50*K50*$CD$9)</f>
        <v>0</v>
      </c>
      <c r="CE50" s="69"/>
      <c r="CF50" s="70">
        <f t="shared" ref="CF50:CF57" si="95">SUM(CE50*E50*F50*H50*K50*$CF$9)</f>
        <v>0</v>
      </c>
      <c r="CG50" s="69"/>
      <c r="CH50" s="70">
        <f t="shared" ref="CH50:CH57" si="96">SUM(CG50*E50*F50*H50*K50*$CH$9)</f>
        <v>0</v>
      </c>
      <c r="CI50" s="69"/>
      <c r="CJ50" s="70">
        <f t="shared" ref="CJ50:CJ57" si="97">CI50*E50*F50*H50*K50*$CJ$9</f>
        <v>0</v>
      </c>
      <c r="CK50" s="69"/>
      <c r="CL50" s="70">
        <f t="shared" ref="CL50:CL57" si="98">SUM(CK50*E50*F50*H50*K50*$CL$9)</f>
        <v>0</v>
      </c>
      <c r="CM50" s="71"/>
      <c r="CN50" s="70">
        <f t="shared" ref="CN50:CN57" si="99">SUM(CM50*E50*F50*H50*L50*$CN$9)</f>
        <v>0</v>
      </c>
      <c r="CO50" s="69"/>
      <c r="CP50" s="70">
        <f t="shared" ref="CP50:CP57" si="100">SUM(CO50*E50*F50*H50*L50*$CP$9)</f>
        <v>0</v>
      </c>
      <c r="CQ50" s="69">
        <v>2</v>
      </c>
      <c r="CR50" s="70">
        <f t="shared" ref="CR50:CR57" si="101">SUM(CQ50*E50*F50*H50*L50*$CR$9)</f>
        <v>128583.84</v>
      </c>
      <c r="CS50" s="71"/>
      <c r="CT50" s="70">
        <f t="shared" ref="CT50:CT57" si="102">SUM(CS50*E50*F50*H50*L50*$CT$9)</f>
        <v>0</v>
      </c>
      <c r="CU50" s="71"/>
      <c r="CV50" s="70">
        <f t="shared" ref="CV50:CV57" si="103">SUM(CU50*E50*F50*H50*L50*$CV$9)</f>
        <v>0</v>
      </c>
      <c r="CW50" s="71"/>
      <c r="CX50" s="70">
        <f t="shared" ref="CX50:CX57" si="104">SUM(CW50*E50*F50*H50*L50*$CX$9)</f>
        <v>0</v>
      </c>
      <c r="CY50" s="69"/>
      <c r="CZ50" s="70">
        <f t="shared" ref="CZ50:CZ57" si="105">SUM(CY50*E50*F50*H50*L50*$CZ$9)</f>
        <v>0</v>
      </c>
      <c r="DA50" s="69"/>
      <c r="DB50" s="70">
        <f t="shared" ref="DB50:DB57" si="106">SUM(DA50*E50*F50*H50*L50*$DB$9)</f>
        <v>0</v>
      </c>
      <c r="DC50" s="69"/>
      <c r="DD50" s="70">
        <f t="shared" ref="DD50:DD57" si="107">SUM(DC50*E50*F50*H50*L50*$DD$9)</f>
        <v>0</v>
      </c>
      <c r="DE50" s="71"/>
      <c r="DF50" s="70">
        <f t="shared" ref="DF50:DF57" si="108">SUM(DE50*E50*F50*H50*L50*$DF$9)</f>
        <v>0</v>
      </c>
      <c r="DG50" s="69"/>
      <c r="DH50" s="70">
        <f t="shared" ref="DH50:DH57" si="109">SUM(DG50*E50*F50*H50*L50*$DH$9)</f>
        <v>0</v>
      </c>
      <c r="DI50" s="69"/>
      <c r="DJ50" s="70">
        <f t="shared" ref="DJ50:DJ57" si="110">SUM(DI50*E50*F50*H50*L50*$DJ$9)</f>
        <v>0</v>
      </c>
      <c r="DK50" s="69"/>
      <c r="DL50" s="70">
        <f t="shared" ref="DL50:DL57" si="111">SUM(DK50*E50*F50*H50*L50*$DL$9)</f>
        <v>0</v>
      </c>
      <c r="DM50" s="69"/>
      <c r="DN50" s="70">
        <f t="shared" ref="DN50:DN57" si="112">SUM(DM50*E50*F50*H50*L50*$DN$9)</f>
        <v>0</v>
      </c>
      <c r="DO50" s="69"/>
      <c r="DP50" s="70">
        <f t="shared" ref="DP50:DP57" si="113">SUM(DO50*E50*F50*H50*L50*$DP$9)</f>
        <v>0</v>
      </c>
      <c r="DQ50" s="69"/>
      <c r="DR50" s="70">
        <f t="shared" ref="DR50:DR57" si="114">DQ50*E50*F50*H50*L50*$DR$9</f>
        <v>0</v>
      </c>
      <c r="DS50" s="69"/>
      <c r="DT50" s="70">
        <f t="shared" ref="DT50:DT57" si="115">SUM(DS50*E50*F50*H50*L50*$DT$9)</f>
        <v>0</v>
      </c>
      <c r="DU50" s="69"/>
      <c r="DV50" s="70">
        <f t="shared" ref="DV50:DV57" si="116">SUM(DU50*E50*F50*H50*L50*$DV$9)</f>
        <v>0</v>
      </c>
      <c r="DW50" s="69"/>
      <c r="DX50" s="70">
        <f t="shared" ref="DX50:DX57" si="117">SUM(DW50*E50*F50*H50*M50*$DX$9)</f>
        <v>0</v>
      </c>
      <c r="DY50" s="69"/>
      <c r="DZ50" s="70">
        <f t="shared" ref="DZ50:DZ57" si="118">SUM(DY50*E50*F50*H50*N50*$DZ$9)</f>
        <v>0</v>
      </c>
      <c r="EA50" s="69"/>
      <c r="EB50" s="70">
        <f t="shared" ref="EB50:EB57" si="119">SUM(EA50*E50*F50*H50*K50*$EB$9)</f>
        <v>0</v>
      </c>
      <c r="EC50" s="69"/>
      <c r="ED50" s="70">
        <f t="shared" ref="ED50:ED57" si="120">SUM(EC50*E50*F50*H50*K50*$ED$9)</f>
        <v>0</v>
      </c>
      <c r="EE50" s="69"/>
      <c r="EF50" s="70">
        <f t="shared" ref="EF50:EF57" si="121">SUM(EE50*E50*F50*H50*K50*$EF$9)</f>
        <v>0</v>
      </c>
      <c r="EG50" s="69"/>
      <c r="EH50" s="70">
        <f t="shared" ref="EH50:EH57" si="122">SUM(EG50*E50*F50*H50*K50*$EH$9)</f>
        <v>0</v>
      </c>
      <c r="EI50" s="69"/>
      <c r="EJ50" s="70">
        <f t="shared" ref="EJ50:EJ57" si="123">EI50*E50*F50*H50*K50*$EJ$9</f>
        <v>0</v>
      </c>
      <c r="EK50" s="69"/>
      <c r="EL50" s="70">
        <f t="shared" ref="EL50:EL57" si="124">EK50*E50*F50*H50*K50*$EL$9</f>
        <v>0</v>
      </c>
      <c r="EM50" s="69"/>
      <c r="EN50" s="70"/>
      <c r="EO50" s="75"/>
      <c r="EP50" s="75"/>
      <c r="EQ50" s="76">
        <f t="shared" ref="EQ50:ER57" si="125">SUM(O50,Y50,Q50,S50,AA50,U50,W50,AE50,AG50,AI50,AK50,AM50,AS50,AU50,AW50,AQ50,CM50,CS50,CW50,CA50,CC50,DC50,DE50,DG50,DI50,DK50,DM50,DO50,AY50,AO50,BA50,BC50,BE50,BG50,BI50,BK50,BM50,BO50,BQ50,BS50,BU50,EE50,EG50,EA50,EC50,BW50,BY50,CU50,CO50,CQ50,CY50,DA50,CE50,CG50,CI50,CK50,DQ50,DS50,DU50,DW50,DY50,EI50,EK50,EM50)</f>
        <v>4</v>
      </c>
      <c r="ER50" s="76">
        <f t="shared" si="125"/>
        <v>235737.03999999998</v>
      </c>
    </row>
    <row r="51" spans="1:148" s="3" customFormat="1" ht="30" customHeight="1" x14ac:dyDescent="0.25">
      <c r="A51" s="54"/>
      <c r="B51" s="54">
        <v>30</v>
      </c>
      <c r="C51" s="218" t="s">
        <v>234</v>
      </c>
      <c r="D51" s="126" t="s">
        <v>235</v>
      </c>
      <c r="E51" s="64">
        <v>13916</v>
      </c>
      <c r="F51" s="65">
        <v>4.9000000000000004</v>
      </c>
      <c r="G51" s="66"/>
      <c r="H51" s="119">
        <v>1</v>
      </c>
      <c r="I51" s="120"/>
      <c r="J51" s="127"/>
      <c r="K51" s="133">
        <v>1.4</v>
      </c>
      <c r="L51" s="133">
        <v>1.68</v>
      </c>
      <c r="M51" s="133">
        <v>2.23</v>
      </c>
      <c r="N51" s="134">
        <v>2.57</v>
      </c>
      <c r="O51" s="69"/>
      <c r="P51" s="70">
        <f t="shared" si="62"/>
        <v>0</v>
      </c>
      <c r="Q51" s="122"/>
      <c r="R51" s="70">
        <f t="shared" si="63"/>
        <v>0</v>
      </c>
      <c r="S51" s="71"/>
      <c r="T51" s="71">
        <f t="shared" si="64"/>
        <v>0</v>
      </c>
      <c r="U51" s="69"/>
      <c r="V51" s="70">
        <f t="shared" si="65"/>
        <v>0</v>
      </c>
      <c r="W51" s="69"/>
      <c r="X51" s="71">
        <f t="shared" si="66"/>
        <v>0</v>
      </c>
      <c r="Y51" s="69"/>
      <c r="Z51" s="70">
        <f t="shared" si="67"/>
        <v>0</v>
      </c>
      <c r="AA51" s="71"/>
      <c r="AB51" s="70">
        <f t="shared" si="68"/>
        <v>0</v>
      </c>
      <c r="AC51" s="70"/>
      <c r="AD51" s="70"/>
      <c r="AE51" s="71"/>
      <c r="AF51" s="70">
        <f t="shared" si="69"/>
        <v>0</v>
      </c>
      <c r="AG51" s="71"/>
      <c r="AH51" s="70">
        <f t="shared" si="70"/>
        <v>0</v>
      </c>
      <c r="AI51" s="71"/>
      <c r="AJ51" s="70">
        <f t="shared" si="71"/>
        <v>0</v>
      </c>
      <c r="AK51" s="69"/>
      <c r="AL51" s="70">
        <f t="shared" si="72"/>
        <v>0</v>
      </c>
      <c r="AM51" s="71"/>
      <c r="AN51" s="71">
        <f t="shared" si="73"/>
        <v>0</v>
      </c>
      <c r="AO51" s="69"/>
      <c r="AP51" s="70">
        <f t="shared" si="74"/>
        <v>0</v>
      </c>
      <c r="AQ51" s="69"/>
      <c r="AR51" s="70">
        <f t="shared" si="75"/>
        <v>0</v>
      </c>
      <c r="AS51" s="71"/>
      <c r="AT51" s="70">
        <f t="shared" si="76"/>
        <v>0</v>
      </c>
      <c r="AU51" s="71"/>
      <c r="AV51" s="70">
        <f t="shared" si="77"/>
        <v>0</v>
      </c>
      <c r="AW51" s="69"/>
      <c r="AX51" s="70">
        <f t="shared" si="78"/>
        <v>0</v>
      </c>
      <c r="AY51" s="69"/>
      <c r="AZ51" s="71">
        <f t="shared" si="79"/>
        <v>0</v>
      </c>
      <c r="BA51" s="69"/>
      <c r="BB51" s="70">
        <f t="shared" si="80"/>
        <v>0</v>
      </c>
      <c r="BC51" s="69"/>
      <c r="BD51" s="70">
        <f t="shared" si="81"/>
        <v>0</v>
      </c>
      <c r="BE51" s="69"/>
      <c r="BF51" s="70">
        <f t="shared" si="82"/>
        <v>0</v>
      </c>
      <c r="BG51" s="69"/>
      <c r="BH51" s="70">
        <f t="shared" si="83"/>
        <v>0</v>
      </c>
      <c r="BI51" s="69"/>
      <c r="BJ51" s="70">
        <f t="shared" si="84"/>
        <v>0</v>
      </c>
      <c r="BK51" s="69"/>
      <c r="BL51" s="70">
        <f t="shared" si="85"/>
        <v>0</v>
      </c>
      <c r="BM51" s="69"/>
      <c r="BN51" s="70">
        <f t="shared" si="86"/>
        <v>0</v>
      </c>
      <c r="BO51" s="69"/>
      <c r="BP51" s="70">
        <f t="shared" si="87"/>
        <v>0</v>
      </c>
      <c r="BQ51" s="69"/>
      <c r="BR51" s="70">
        <f t="shared" si="88"/>
        <v>0</v>
      </c>
      <c r="BS51" s="69"/>
      <c r="BT51" s="70">
        <f t="shared" si="89"/>
        <v>0</v>
      </c>
      <c r="BU51" s="69"/>
      <c r="BV51" s="70">
        <f t="shared" si="90"/>
        <v>0</v>
      </c>
      <c r="BW51" s="69"/>
      <c r="BX51" s="70">
        <f t="shared" si="91"/>
        <v>0</v>
      </c>
      <c r="BY51" s="73"/>
      <c r="BZ51" s="74">
        <f t="shared" si="92"/>
        <v>0</v>
      </c>
      <c r="CA51" s="69"/>
      <c r="CB51" s="70">
        <f t="shared" si="93"/>
        <v>0</v>
      </c>
      <c r="CC51" s="71"/>
      <c r="CD51" s="70">
        <f t="shared" si="94"/>
        <v>0</v>
      </c>
      <c r="CE51" s="69"/>
      <c r="CF51" s="70">
        <f t="shared" si="95"/>
        <v>0</v>
      </c>
      <c r="CG51" s="69"/>
      <c r="CH51" s="70">
        <f t="shared" si="96"/>
        <v>0</v>
      </c>
      <c r="CI51" s="69"/>
      <c r="CJ51" s="70">
        <f t="shared" si="97"/>
        <v>0</v>
      </c>
      <c r="CK51" s="69"/>
      <c r="CL51" s="70">
        <f t="shared" si="98"/>
        <v>0</v>
      </c>
      <c r="CM51" s="71"/>
      <c r="CN51" s="70">
        <f t="shared" si="99"/>
        <v>0</v>
      </c>
      <c r="CO51" s="69"/>
      <c r="CP51" s="70">
        <f t="shared" si="100"/>
        <v>0</v>
      </c>
      <c r="CQ51" s="69"/>
      <c r="CR51" s="70">
        <f t="shared" si="101"/>
        <v>0</v>
      </c>
      <c r="CS51" s="71"/>
      <c r="CT51" s="70">
        <f t="shared" si="102"/>
        <v>0</v>
      </c>
      <c r="CU51" s="71"/>
      <c r="CV51" s="70">
        <f t="shared" si="103"/>
        <v>0</v>
      </c>
      <c r="CW51" s="71"/>
      <c r="CX51" s="70">
        <f t="shared" si="104"/>
        <v>0</v>
      </c>
      <c r="CY51" s="69"/>
      <c r="CZ51" s="70">
        <f t="shared" si="105"/>
        <v>0</v>
      </c>
      <c r="DA51" s="69"/>
      <c r="DB51" s="70">
        <f t="shared" si="106"/>
        <v>0</v>
      </c>
      <c r="DC51" s="69"/>
      <c r="DD51" s="70">
        <f t="shared" si="107"/>
        <v>0</v>
      </c>
      <c r="DE51" s="71"/>
      <c r="DF51" s="70">
        <f t="shared" si="108"/>
        <v>0</v>
      </c>
      <c r="DG51" s="69"/>
      <c r="DH51" s="70">
        <f t="shared" si="109"/>
        <v>0</v>
      </c>
      <c r="DI51" s="69"/>
      <c r="DJ51" s="70">
        <f t="shared" si="110"/>
        <v>0</v>
      </c>
      <c r="DK51" s="69"/>
      <c r="DL51" s="70">
        <f t="shared" si="111"/>
        <v>0</v>
      </c>
      <c r="DM51" s="69"/>
      <c r="DN51" s="70">
        <f t="shared" si="112"/>
        <v>0</v>
      </c>
      <c r="DO51" s="69"/>
      <c r="DP51" s="70">
        <f t="shared" si="113"/>
        <v>0</v>
      </c>
      <c r="DQ51" s="69"/>
      <c r="DR51" s="70">
        <f t="shared" si="114"/>
        <v>0</v>
      </c>
      <c r="DS51" s="69"/>
      <c r="DT51" s="70">
        <f t="shared" si="115"/>
        <v>0</v>
      </c>
      <c r="DU51" s="69"/>
      <c r="DV51" s="70">
        <f t="shared" si="116"/>
        <v>0</v>
      </c>
      <c r="DW51" s="69"/>
      <c r="DX51" s="70">
        <f t="shared" si="117"/>
        <v>0</v>
      </c>
      <c r="DY51" s="69"/>
      <c r="DZ51" s="70">
        <f t="shared" si="118"/>
        <v>0</v>
      </c>
      <c r="EA51" s="69"/>
      <c r="EB51" s="70">
        <f t="shared" si="119"/>
        <v>0</v>
      </c>
      <c r="EC51" s="69"/>
      <c r="ED51" s="70">
        <f t="shared" si="120"/>
        <v>0</v>
      </c>
      <c r="EE51" s="69"/>
      <c r="EF51" s="70">
        <f t="shared" si="121"/>
        <v>0</v>
      </c>
      <c r="EG51" s="69"/>
      <c r="EH51" s="70">
        <f t="shared" si="122"/>
        <v>0</v>
      </c>
      <c r="EI51" s="69"/>
      <c r="EJ51" s="70">
        <f t="shared" si="123"/>
        <v>0</v>
      </c>
      <c r="EK51" s="69"/>
      <c r="EL51" s="70">
        <f t="shared" si="124"/>
        <v>0</v>
      </c>
      <c r="EM51" s="69"/>
      <c r="EN51" s="70"/>
      <c r="EO51" s="75"/>
      <c r="EP51" s="75"/>
      <c r="EQ51" s="76">
        <f t="shared" si="125"/>
        <v>0</v>
      </c>
      <c r="ER51" s="76">
        <f t="shared" si="125"/>
        <v>0</v>
      </c>
    </row>
    <row r="52" spans="1:148" s="3" customFormat="1" ht="30" customHeight="1" x14ac:dyDescent="0.25">
      <c r="A52" s="54"/>
      <c r="B52" s="54">
        <v>31</v>
      </c>
      <c r="C52" s="218" t="s">
        <v>236</v>
      </c>
      <c r="D52" s="152" t="s">
        <v>237</v>
      </c>
      <c r="E52" s="64">
        <v>13916</v>
      </c>
      <c r="F52" s="65">
        <v>22.2</v>
      </c>
      <c r="G52" s="66"/>
      <c r="H52" s="231">
        <v>0.8</v>
      </c>
      <c r="I52" s="232"/>
      <c r="J52" s="127"/>
      <c r="K52" s="153">
        <v>1.4</v>
      </c>
      <c r="L52" s="133">
        <v>1.68</v>
      </c>
      <c r="M52" s="133">
        <v>2.23</v>
      </c>
      <c r="N52" s="134">
        <v>2.57</v>
      </c>
      <c r="O52" s="69"/>
      <c r="P52" s="70">
        <f t="shared" si="62"/>
        <v>0</v>
      </c>
      <c r="Q52" s="122"/>
      <c r="R52" s="70">
        <f t="shared" si="63"/>
        <v>0</v>
      </c>
      <c r="S52" s="71"/>
      <c r="T52" s="71">
        <f t="shared" si="64"/>
        <v>0</v>
      </c>
      <c r="U52" s="69"/>
      <c r="V52" s="70">
        <f t="shared" si="65"/>
        <v>0</v>
      </c>
      <c r="W52" s="69"/>
      <c r="X52" s="71">
        <f t="shared" si="66"/>
        <v>0</v>
      </c>
      <c r="Y52" s="69"/>
      <c r="Z52" s="70">
        <f t="shared" si="67"/>
        <v>0</v>
      </c>
      <c r="AA52" s="71"/>
      <c r="AB52" s="70">
        <f t="shared" si="68"/>
        <v>0</v>
      </c>
      <c r="AC52" s="70"/>
      <c r="AD52" s="70"/>
      <c r="AE52" s="71"/>
      <c r="AF52" s="70">
        <f t="shared" si="69"/>
        <v>0</v>
      </c>
      <c r="AG52" s="71"/>
      <c r="AH52" s="70">
        <f t="shared" si="70"/>
        <v>0</v>
      </c>
      <c r="AI52" s="71"/>
      <c r="AJ52" s="70">
        <f t="shared" si="71"/>
        <v>0</v>
      </c>
      <c r="AK52" s="69"/>
      <c r="AL52" s="70">
        <f t="shared" si="72"/>
        <v>0</v>
      </c>
      <c r="AM52" s="71"/>
      <c r="AN52" s="71">
        <f t="shared" si="73"/>
        <v>0</v>
      </c>
      <c r="AO52" s="69"/>
      <c r="AP52" s="70">
        <f t="shared" si="74"/>
        <v>0</v>
      </c>
      <c r="AQ52" s="69"/>
      <c r="AR52" s="70">
        <f t="shared" si="75"/>
        <v>0</v>
      </c>
      <c r="AS52" s="71"/>
      <c r="AT52" s="70">
        <f t="shared" si="76"/>
        <v>0</v>
      </c>
      <c r="AU52" s="71"/>
      <c r="AV52" s="70">
        <f t="shared" si="77"/>
        <v>0</v>
      </c>
      <c r="AW52" s="69"/>
      <c r="AX52" s="70">
        <f t="shared" si="78"/>
        <v>0</v>
      </c>
      <c r="AY52" s="69"/>
      <c r="AZ52" s="71">
        <f t="shared" si="79"/>
        <v>0</v>
      </c>
      <c r="BA52" s="69"/>
      <c r="BB52" s="70">
        <f t="shared" si="80"/>
        <v>0</v>
      </c>
      <c r="BC52" s="69"/>
      <c r="BD52" s="70">
        <f t="shared" si="81"/>
        <v>0</v>
      </c>
      <c r="BE52" s="69"/>
      <c r="BF52" s="70">
        <f t="shared" si="82"/>
        <v>0</v>
      </c>
      <c r="BG52" s="69"/>
      <c r="BH52" s="70">
        <f t="shared" si="83"/>
        <v>0</v>
      </c>
      <c r="BI52" s="69"/>
      <c r="BJ52" s="70">
        <f t="shared" si="84"/>
        <v>0</v>
      </c>
      <c r="BK52" s="69"/>
      <c r="BL52" s="70">
        <f t="shared" si="85"/>
        <v>0</v>
      </c>
      <c r="BM52" s="69"/>
      <c r="BN52" s="70">
        <f t="shared" si="86"/>
        <v>0</v>
      </c>
      <c r="BO52" s="69"/>
      <c r="BP52" s="70">
        <f t="shared" si="87"/>
        <v>0</v>
      </c>
      <c r="BQ52" s="69"/>
      <c r="BR52" s="70">
        <f t="shared" si="88"/>
        <v>0</v>
      </c>
      <c r="BS52" s="69"/>
      <c r="BT52" s="70">
        <f t="shared" si="89"/>
        <v>0</v>
      </c>
      <c r="BU52" s="69"/>
      <c r="BV52" s="70">
        <f t="shared" si="90"/>
        <v>0</v>
      </c>
      <c r="BW52" s="69"/>
      <c r="BX52" s="70">
        <f t="shared" si="91"/>
        <v>0</v>
      </c>
      <c r="BY52" s="73"/>
      <c r="BZ52" s="74">
        <f t="shared" si="92"/>
        <v>0</v>
      </c>
      <c r="CA52" s="69"/>
      <c r="CB52" s="70">
        <f t="shared" si="93"/>
        <v>0</v>
      </c>
      <c r="CC52" s="71"/>
      <c r="CD52" s="70">
        <f t="shared" si="94"/>
        <v>0</v>
      </c>
      <c r="CE52" s="69"/>
      <c r="CF52" s="70">
        <f t="shared" si="95"/>
        <v>0</v>
      </c>
      <c r="CG52" s="69"/>
      <c r="CH52" s="70">
        <f t="shared" si="96"/>
        <v>0</v>
      </c>
      <c r="CI52" s="69"/>
      <c r="CJ52" s="70">
        <f t="shared" si="97"/>
        <v>0</v>
      </c>
      <c r="CK52" s="69"/>
      <c r="CL52" s="70">
        <f t="shared" si="98"/>
        <v>0</v>
      </c>
      <c r="CM52" s="71"/>
      <c r="CN52" s="70">
        <f t="shared" si="99"/>
        <v>0</v>
      </c>
      <c r="CO52" s="69"/>
      <c r="CP52" s="70">
        <f t="shared" si="100"/>
        <v>0</v>
      </c>
      <c r="CQ52" s="69"/>
      <c r="CR52" s="70">
        <f t="shared" si="101"/>
        <v>0</v>
      </c>
      <c r="CS52" s="71"/>
      <c r="CT52" s="70">
        <f t="shared" si="102"/>
        <v>0</v>
      </c>
      <c r="CU52" s="71"/>
      <c r="CV52" s="70">
        <f t="shared" si="103"/>
        <v>0</v>
      </c>
      <c r="CW52" s="71"/>
      <c r="CX52" s="70">
        <f t="shared" si="104"/>
        <v>0</v>
      </c>
      <c r="CY52" s="69"/>
      <c r="CZ52" s="70">
        <f t="shared" si="105"/>
        <v>0</v>
      </c>
      <c r="DA52" s="69"/>
      <c r="DB52" s="70">
        <f t="shared" si="106"/>
        <v>0</v>
      </c>
      <c r="DC52" s="69"/>
      <c r="DD52" s="70">
        <f t="shared" si="107"/>
        <v>0</v>
      </c>
      <c r="DE52" s="71"/>
      <c r="DF52" s="70">
        <f t="shared" si="108"/>
        <v>0</v>
      </c>
      <c r="DG52" s="69"/>
      <c r="DH52" s="70">
        <f t="shared" si="109"/>
        <v>0</v>
      </c>
      <c r="DI52" s="69"/>
      <c r="DJ52" s="70">
        <f t="shared" si="110"/>
        <v>0</v>
      </c>
      <c r="DK52" s="69"/>
      <c r="DL52" s="70">
        <f t="shared" si="111"/>
        <v>0</v>
      </c>
      <c r="DM52" s="69"/>
      <c r="DN52" s="70">
        <f t="shared" si="112"/>
        <v>0</v>
      </c>
      <c r="DO52" s="69"/>
      <c r="DP52" s="70">
        <f t="shared" si="113"/>
        <v>0</v>
      </c>
      <c r="DQ52" s="69"/>
      <c r="DR52" s="70">
        <f t="shared" si="114"/>
        <v>0</v>
      </c>
      <c r="DS52" s="69"/>
      <c r="DT52" s="70">
        <f t="shared" si="115"/>
        <v>0</v>
      </c>
      <c r="DU52" s="69"/>
      <c r="DV52" s="70">
        <f t="shared" si="116"/>
        <v>0</v>
      </c>
      <c r="DW52" s="69"/>
      <c r="DX52" s="70">
        <f t="shared" si="117"/>
        <v>0</v>
      </c>
      <c r="DY52" s="69"/>
      <c r="DZ52" s="70">
        <f t="shared" si="118"/>
        <v>0</v>
      </c>
      <c r="EA52" s="69">
        <v>90</v>
      </c>
      <c r="EB52" s="70">
        <f t="shared" si="119"/>
        <v>31140668.16</v>
      </c>
      <c r="EC52" s="69"/>
      <c r="ED52" s="70">
        <f t="shared" si="120"/>
        <v>0</v>
      </c>
      <c r="EE52" s="69"/>
      <c r="EF52" s="70">
        <f t="shared" si="121"/>
        <v>0</v>
      </c>
      <c r="EG52" s="69"/>
      <c r="EH52" s="70">
        <f t="shared" si="122"/>
        <v>0</v>
      </c>
      <c r="EI52" s="69"/>
      <c r="EJ52" s="70">
        <f t="shared" si="123"/>
        <v>0</v>
      </c>
      <c r="EK52" s="69"/>
      <c r="EL52" s="70">
        <f t="shared" si="124"/>
        <v>0</v>
      </c>
      <c r="EM52" s="69"/>
      <c r="EN52" s="70"/>
      <c r="EO52" s="75"/>
      <c r="EP52" s="75"/>
      <c r="EQ52" s="76">
        <f t="shared" si="125"/>
        <v>90</v>
      </c>
      <c r="ER52" s="76">
        <f t="shared" si="125"/>
        <v>31140668.16</v>
      </c>
    </row>
    <row r="53" spans="1:148" s="3" customFormat="1" ht="23.25" customHeight="1" x14ac:dyDescent="0.25">
      <c r="A53" s="54"/>
      <c r="B53" s="54">
        <v>32</v>
      </c>
      <c r="C53" s="218" t="s">
        <v>238</v>
      </c>
      <c r="D53" s="126" t="s">
        <v>239</v>
      </c>
      <c r="E53" s="64">
        <v>13916</v>
      </c>
      <c r="F53" s="65">
        <v>0.97</v>
      </c>
      <c r="G53" s="66"/>
      <c r="H53" s="119">
        <v>1</v>
      </c>
      <c r="I53" s="120"/>
      <c r="J53" s="127"/>
      <c r="K53" s="118">
        <v>1.4</v>
      </c>
      <c r="L53" s="118">
        <v>1.68</v>
      </c>
      <c r="M53" s="118">
        <v>2.23</v>
      </c>
      <c r="N53" s="121">
        <v>2.57</v>
      </c>
      <c r="O53" s="69">
        <v>5</v>
      </c>
      <c r="P53" s="70">
        <f t="shared" si="62"/>
        <v>94489.639999999985</v>
      </c>
      <c r="Q53" s="122"/>
      <c r="R53" s="70">
        <f t="shared" si="63"/>
        <v>0</v>
      </c>
      <c r="S53" s="71"/>
      <c r="T53" s="71">
        <f t="shared" si="64"/>
        <v>0</v>
      </c>
      <c r="U53" s="69"/>
      <c r="V53" s="70">
        <f t="shared" si="65"/>
        <v>0</v>
      </c>
      <c r="W53" s="69"/>
      <c r="X53" s="71">
        <f t="shared" si="66"/>
        <v>0</v>
      </c>
      <c r="Y53" s="69"/>
      <c r="Z53" s="70">
        <f t="shared" si="67"/>
        <v>0</v>
      </c>
      <c r="AA53" s="71">
        <v>4</v>
      </c>
      <c r="AB53" s="70">
        <f t="shared" si="68"/>
        <v>75591.712</v>
      </c>
      <c r="AC53" s="70"/>
      <c r="AD53" s="70"/>
      <c r="AE53" s="71">
        <v>3</v>
      </c>
      <c r="AF53" s="70">
        <f t="shared" si="69"/>
        <v>56693.783999999992</v>
      </c>
      <c r="AG53" s="71"/>
      <c r="AH53" s="70">
        <f t="shared" si="70"/>
        <v>0</v>
      </c>
      <c r="AI53" s="71"/>
      <c r="AJ53" s="70">
        <f t="shared" si="71"/>
        <v>0</v>
      </c>
      <c r="AK53" s="69"/>
      <c r="AL53" s="70">
        <f t="shared" si="72"/>
        <v>0</v>
      </c>
      <c r="AM53" s="71"/>
      <c r="AN53" s="71">
        <f t="shared" si="73"/>
        <v>0</v>
      </c>
      <c r="AO53" s="69"/>
      <c r="AP53" s="70">
        <f t="shared" si="74"/>
        <v>0</v>
      </c>
      <c r="AQ53" s="69"/>
      <c r="AR53" s="70">
        <f t="shared" si="75"/>
        <v>0</v>
      </c>
      <c r="AS53" s="71"/>
      <c r="AT53" s="70">
        <f t="shared" si="76"/>
        <v>0</v>
      </c>
      <c r="AU53" s="71"/>
      <c r="AV53" s="70">
        <f t="shared" si="77"/>
        <v>0</v>
      </c>
      <c r="AW53" s="69"/>
      <c r="AX53" s="70">
        <f t="shared" si="78"/>
        <v>0</v>
      </c>
      <c r="AY53" s="69">
        <v>15</v>
      </c>
      <c r="AZ53" s="71">
        <f t="shared" si="79"/>
        <v>283468.92</v>
      </c>
      <c r="BA53" s="69">
        <v>40</v>
      </c>
      <c r="BB53" s="70">
        <f t="shared" si="80"/>
        <v>755917.11999999988</v>
      </c>
      <c r="BC53" s="69">
        <v>78</v>
      </c>
      <c r="BD53" s="70">
        <f t="shared" si="81"/>
        <v>1474038.3840000001</v>
      </c>
      <c r="BE53" s="69">
        <v>60</v>
      </c>
      <c r="BF53" s="70">
        <f t="shared" si="82"/>
        <v>1133875.68</v>
      </c>
      <c r="BG53" s="69">
        <v>10</v>
      </c>
      <c r="BH53" s="70">
        <f t="shared" si="83"/>
        <v>188979.27999999997</v>
      </c>
      <c r="BI53" s="69">
        <v>180</v>
      </c>
      <c r="BJ53" s="70">
        <f t="shared" si="84"/>
        <v>3401627.04</v>
      </c>
      <c r="BK53" s="69">
        <v>10</v>
      </c>
      <c r="BL53" s="70">
        <f t="shared" si="85"/>
        <v>188979.27999999997</v>
      </c>
      <c r="BM53" s="69"/>
      <c r="BN53" s="70">
        <f t="shared" si="86"/>
        <v>0</v>
      </c>
      <c r="BO53" s="69"/>
      <c r="BP53" s="70">
        <f t="shared" si="87"/>
        <v>0</v>
      </c>
      <c r="BQ53" s="69">
        <v>1</v>
      </c>
      <c r="BR53" s="70">
        <f t="shared" si="88"/>
        <v>18897.928</v>
      </c>
      <c r="BS53" s="69"/>
      <c r="BT53" s="70">
        <f t="shared" si="89"/>
        <v>0</v>
      </c>
      <c r="BU53" s="69"/>
      <c r="BV53" s="70">
        <f t="shared" si="90"/>
        <v>0</v>
      </c>
      <c r="BW53" s="69">
        <v>1</v>
      </c>
      <c r="BX53" s="70">
        <f t="shared" si="91"/>
        <v>18897.928</v>
      </c>
      <c r="BY53" s="73"/>
      <c r="BZ53" s="74">
        <f t="shared" si="92"/>
        <v>0</v>
      </c>
      <c r="CA53" s="69"/>
      <c r="CB53" s="70">
        <f t="shared" si="93"/>
        <v>0</v>
      </c>
      <c r="CC53" s="71"/>
      <c r="CD53" s="70">
        <f t="shared" si="94"/>
        <v>0</v>
      </c>
      <c r="CE53" s="69">
        <v>2</v>
      </c>
      <c r="CF53" s="70">
        <f t="shared" si="95"/>
        <v>37795.856</v>
      </c>
      <c r="CG53" s="69">
        <v>1</v>
      </c>
      <c r="CH53" s="70">
        <f t="shared" si="96"/>
        <v>18897.928</v>
      </c>
      <c r="CI53" s="69"/>
      <c r="CJ53" s="70">
        <f t="shared" si="97"/>
        <v>0</v>
      </c>
      <c r="CK53" s="69">
        <v>5</v>
      </c>
      <c r="CL53" s="70">
        <f t="shared" si="98"/>
        <v>94489.639999999985</v>
      </c>
      <c r="CM53" s="71"/>
      <c r="CN53" s="70">
        <f t="shared" si="99"/>
        <v>0</v>
      </c>
      <c r="CO53" s="69">
        <v>30</v>
      </c>
      <c r="CP53" s="70">
        <f t="shared" si="100"/>
        <v>680325.40799999994</v>
      </c>
      <c r="CQ53" s="69"/>
      <c r="CR53" s="70">
        <f t="shared" si="101"/>
        <v>0</v>
      </c>
      <c r="CS53" s="71"/>
      <c r="CT53" s="70">
        <f t="shared" si="102"/>
        <v>0</v>
      </c>
      <c r="CU53" s="71"/>
      <c r="CV53" s="70">
        <f t="shared" si="103"/>
        <v>0</v>
      </c>
      <c r="CW53" s="71"/>
      <c r="CX53" s="70">
        <f t="shared" si="104"/>
        <v>0</v>
      </c>
      <c r="CY53" s="69"/>
      <c r="CZ53" s="70">
        <f t="shared" si="105"/>
        <v>0</v>
      </c>
      <c r="DA53" s="69"/>
      <c r="DB53" s="70">
        <f t="shared" si="106"/>
        <v>0</v>
      </c>
      <c r="DC53" s="69"/>
      <c r="DD53" s="70">
        <f t="shared" si="107"/>
        <v>0</v>
      </c>
      <c r="DE53" s="71"/>
      <c r="DF53" s="70">
        <f t="shared" si="108"/>
        <v>0</v>
      </c>
      <c r="DG53" s="69"/>
      <c r="DH53" s="70">
        <f t="shared" si="109"/>
        <v>0</v>
      </c>
      <c r="DI53" s="69"/>
      <c r="DJ53" s="70">
        <f t="shared" si="110"/>
        <v>0</v>
      </c>
      <c r="DK53" s="69">
        <v>6</v>
      </c>
      <c r="DL53" s="70">
        <f t="shared" si="111"/>
        <v>136065.08159999998</v>
      </c>
      <c r="DM53" s="69">
        <v>3</v>
      </c>
      <c r="DN53" s="70">
        <f t="shared" si="112"/>
        <v>68032.540799999988</v>
      </c>
      <c r="DO53" s="69">
        <v>2</v>
      </c>
      <c r="DP53" s="70">
        <f t="shared" si="113"/>
        <v>45355.027199999997</v>
      </c>
      <c r="DQ53" s="69">
        <v>5</v>
      </c>
      <c r="DR53" s="70">
        <f t="shared" si="114"/>
        <v>113387.56799999998</v>
      </c>
      <c r="DS53" s="69"/>
      <c r="DT53" s="70">
        <f t="shared" si="115"/>
        <v>0</v>
      </c>
      <c r="DU53" s="69"/>
      <c r="DV53" s="70">
        <f t="shared" si="116"/>
        <v>0</v>
      </c>
      <c r="DW53" s="69"/>
      <c r="DX53" s="70">
        <f t="shared" si="117"/>
        <v>0</v>
      </c>
      <c r="DY53" s="69">
        <v>2</v>
      </c>
      <c r="DZ53" s="70">
        <f t="shared" si="118"/>
        <v>69382.392800000001</v>
      </c>
      <c r="EA53" s="69">
        <v>0</v>
      </c>
      <c r="EB53" s="70">
        <f t="shared" si="119"/>
        <v>0</v>
      </c>
      <c r="EC53" s="69"/>
      <c r="ED53" s="70">
        <f t="shared" si="120"/>
        <v>0</v>
      </c>
      <c r="EE53" s="69"/>
      <c r="EF53" s="70">
        <f t="shared" si="121"/>
        <v>0</v>
      </c>
      <c r="EG53" s="69"/>
      <c r="EH53" s="70">
        <f t="shared" si="122"/>
        <v>0</v>
      </c>
      <c r="EI53" s="69"/>
      <c r="EJ53" s="70">
        <f t="shared" si="123"/>
        <v>0</v>
      </c>
      <c r="EK53" s="69"/>
      <c r="EL53" s="70">
        <f t="shared" si="124"/>
        <v>0</v>
      </c>
      <c r="EM53" s="69"/>
      <c r="EN53" s="70"/>
      <c r="EO53" s="75"/>
      <c r="EP53" s="75"/>
      <c r="EQ53" s="76">
        <f t="shared" si="125"/>
        <v>463</v>
      </c>
      <c r="ER53" s="76">
        <f t="shared" si="125"/>
        <v>8955188.1384000015</v>
      </c>
    </row>
    <row r="54" spans="1:148" s="3" customFormat="1" ht="30" x14ac:dyDescent="0.25">
      <c r="A54" s="54"/>
      <c r="B54" s="54">
        <v>33</v>
      </c>
      <c r="C54" s="218" t="s">
        <v>240</v>
      </c>
      <c r="D54" s="126" t="s">
        <v>241</v>
      </c>
      <c r="E54" s="64">
        <v>13916</v>
      </c>
      <c r="F54" s="65">
        <v>1.1599999999999999</v>
      </c>
      <c r="G54" s="66"/>
      <c r="H54" s="119">
        <v>1</v>
      </c>
      <c r="I54" s="120"/>
      <c r="J54" s="127"/>
      <c r="K54" s="118">
        <v>1.4</v>
      </c>
      <c r="L54" s="118">
        <v>1.68</v>
      </c>
      <c r="M54" s="118">
        <v>2.23</v>
      </c>
      <c r="N54" s="121">
        <v>2.57</v>
      </c>
      <c r="O54" s="69">
        <v>0</v>
      </c>
      <c r="P54" s="70">
        <f t="shared" si="62"/>
        <v>0</v>
      </c>
      <c r="Q54" s="122"/>
      <c r="R54" s="70">
        <f t="shared" si="63"/>
        <v>0</v>
      </c>
      <c r="S54" s="71">
        <v>0</v>
      </c>
      <c r="T54" s="71">
        <f t="shared" si="64"/>
        <v>0</v>
      </c>
      <c r="U54" s="69">
        <v>0</v>
      </c>
      <c r="V54" s="70">
        <f t="shared" si="65"/>
        <v>0</v>
      </c>
      <c r="W54" s="69"/>
      <c r="X54" s="71">
        <f t="shared" si="66"/>
        <v>0</v>
      </c>
      <c r="Y54" s="69"/>
      <c r="Z54" s="70">
        <f t="shared" si="67"/>
        <v>0</v>
      </c>
      <c r="AA54" s="71">
        <v>0</v>
      </c>
      <c r="AB54" s="70">
        <f t="shared" si="68"/>
        <v>0</v>
      </c>
      <c r="AC54" s="70"/>
      <c r="AD54" s="70"/>
      <c r="AE54" s="71"/>
      <c r="AF54" s="70">
        <f t="shared" si="69"/>
        <v>0</v>
      </c>
      <c r="AG54" s="71"/>
      <c r="AH54" s="70">
        <f t="shared" si="70"/>
        <v>0</v>
      </c>
      <c r="AI54" s="71">
        <v>0</v>
      </c>
      <c r="AJ54" s="70">
        <f t="shared" si="71"/>
        <v>0</v>
      </c>
      <c r="AK54" s="69"/>
      <c r="AL54" s="70">
        <f t="shared" si="72"/>
        <v>0</v>
      </c>
      <c r="AM54" s="71"/>
      <c r="AN54" s="71">
        <f t="shared" si="73"/>
        <v>0</v>
      </c>
      <c r="AO54" s="69">
        <v>0</v>
      </c>
      <c r="AP54" s="70">
        <f t="shared" si="74"/>
        <v>0</v>
      </c>
      <c r="AQ54" s="69"/>
      <c r="AR54" s="70">
        <f t="shared" si="75"/>
        <v>0</v>
      </c>
      <c r="AS54" s="71">
        <v>0</v>
      </c>
      <c r="AT54" s="70">
        <f t="shared" si="76"/>
        <v>0</v>
      </c>
      <c r="AU54" s="71"/>
      <c r="AV54" s="70">
        <f t="shared" si="77"/>
        <v>0</v>
      </c>
      <c r="AW54" s="69"/>
      <c r="AX54" s="70">
        <f t="shared" si="78"/>
        <v>0</v>
      </c>
      <c r="AY54" s="69">
        <v>0</v>
      </c>
      <c r="AZ54" s="71">
        <f t="shared" si="79"/>
        <v>0</v>
      </c>
      <c r="BA54" s="69"/>
      <c r="BB54" s="70">
        <f t="shared" si="80"/>
        <v>0</v>
      </c>
      <c r="BC54" s="69"/>
      <c r="BD54" s="70">
        <f t="shared" si="81"/>
        <v>0</v>
      </c>
      <c r="BE54" s="69"/>
      <c r="BF54" s="70">
        <f t="shared" si="82"/>
        <v>0</v>
      </c>
      <c r="BG54" s="69"/>
      <c r="BH54" s="70">
        <f t="shared" si="83"/>
        <v>0</v>
      </c>
      <c r="BI54" s="69"/>
      <c r="BJ54" s="70">
        <f t="shared" si="84"/>
        <v>0</v>
      </c>
      <c r="BK54" s="69"/>
      <c r="BL54" s="70">
        <f t="shared" si="85"/>
        <v>0</v>
      </c>
      <c r="BM54" s="69"/>
      <c r="BN54" s="70">
        <f t="shared" si="86"/>
        <v>0</v>
      </c>
      <c r="BO54" s="69"/>
      <c r="BP54" s="70">
        <f t="shared" si="87"/>
        <v>0</v>
      </c>
      <c r="BQ54" s="69"/>
      <c r="BR54" s="70">
        <f t="shared" si="88"/>
        <v>0</v>
      </c>
      <c r="BS54" s="69"/>
      <c r="BT54" s="70">
        <f t="shared" si="89"/>
        <v>0</v>
      </c>
      <c r="BU54" s="69"/>
      <c r="BV54" s="70">
        <f t="shared" si="90"/>
        <v>0</v>
      </c>
      <c r="BW54" s="69"/>
      <c r="BX54" s="70">
        <f t="shared" si="91"/>
        <v>0</v>
      </c>
      <c r="BY54" s="73"/>
      <c r="BZ54" s="74">
        <f t="shared" si="92"/>
        <v>0</v>
      </c>
      <c r="CA54" s="69">
        <v>0</v>
      </c>
      <c r="CB54" s="70">
        <f t="shared" si="93"/>
        <v>0</v>
      </c>
      <c r="CC54" s="71">
        <v>0</v>
      </c>
      <c r="CD54" s="70">
        <f t="shared" si="94"/>
        <v>0</v>
      </c>
      <c r="CE54" s="69">
        <v>9</v>
      </c>
      <c r="CF54" s="70">
        <f t="shared" si="95"/>
        <v>203396.25599999996</v>
      </c>
      <c r="CG54" s="69">
        <v>0</v>
      </c>
      <c r="CH54" s="70">
        <f t="shared" si="96"/>
        <v>0</v>
      </c>
      <c r="CI54" s="69"/>
      <c r="CJ54" s="70">
        <f t="shared" si="97"/>
        <v>0</v>
      </c>
      <c r="CK54" s="69">
        <v>2</v>
      </c>
      <c r="CL54" s="70">
        <f t="shared" si="98"/>
        <v>45199.167999999998</v>
      </c>
      <c r="CM54" s="71"/>
      <c r="CN54" s="70">
        <f t="shared" si="99"/>
        <v>0</v>
      </c>
      <c r="CO54" s="69">
        <v>0</v>
      </c>
      <c r="CP54" s="70">
        <f t="shared" si="100"/>
        <v>0</v>
      </c>
      <c r="CQ54" s="69"/>
      <c r="CR54" s="70">
        <f t="shared" si="101"/>
        <v>0</v>
      </c>
      <c r="CS54" s="71">
        <v>0</v>
      </c>
      <c r="CT54" s="70">
        <f t="shared" si="102"/>
        <v>0</v>
      </c>
      <c r="CU54" s="71">
        <v>0</v>
      </c>
      <c r="CV54" s="70">
        <f t="shared" si="103"/>
        <v>0</v>
      </c>
      <c r="CW54" s="71"/>
      <c r="CX54" s="70">
        <f t="shared" si="104"/>
        <v>0</v>
      </c>
      <c r="CY54" s="69"/>
      <c r="CZ54" s="70">
        <f t="shared" si="105"/>
        <v>0</v>
      </c>
      <c r="DA54" s="69">
        <v>0</v>
      </c>
      <c r="DB54" s="70">
        <f t="shared" si="106"/>
        <v>0</v>
      </c>
      <c r="DC54" s="69">
        <v>1</v>
      </c>
      <c r="DD54" s="70">
        <f t="shared" si="107"/>
        <v>27119.500799999998</v>
      </c>
      <c r="DE54" s="71">
        <v>0</v>
      </c>
      <c r="DF54" s="70">
        <f t="shared" si="108"/>
        <v>0</v>
      </c>
      <c r="DG54" s="69">
        <v>0</v>
      </c>
      <c r="DH54" s="70">
        <f t="shared" si="109"/>
        <v>0</v>
      </c>
      <c r="DI54" s="69"/>
      <c r="DJ54" s="70">
        <f t="shared" si="110"/>
        <v>0</v>
      </c>
      <c r="DK54" s="69"/>
      <c r="DL54" s="70">
        <f t="shared" si="111"/>
        <v>0</v>
      </c>
      <c r="DM54" s="69"/>
      <c r="DN54" s="70">
        <f t="shared" si="112"/>
        <v>0</v>
      </c>
      <c r="DO54" s="69"/>
      <c r="DP54" s="70">
        <f t="shared" si="113"/>
        <v>0</v>
      </c>
      <c r="DQ54" s="69"/>
      <c r="DR54" s="70">
        <f t="shared" si="114"/>
        <v>0</v>
      </c>
      <c r="DS54" s="69"/>
      <c r="DT54" s="70">
        <f t="shared" si="115"/>
        <v>0</v>
      </c>
      <c r="DU54" s="69">
        <v>2</v>
      </c>
      <c r="DV54" s="70">
        <f t="shared" si="116"/>
        <v>54239.001599999996</v>
      </c>
      <c r="DW54" s="69">
        <v>0</v>
      </c>
      <c r="DX54" s="70">
        <f t="shared" si="117"/>
        <v>0</v>
      </c>
      <c r="DY54" s="69">
        <v>0</v>
      </c>
      <c r="DZ54" s="70">
        <f t="shared" si="118"/>
        <v>0</v>
      </c>
      <c r="EA54" s="69"/>
      <c r="EB54" s="70">
        <f t="shared" si="119"/>
        <v>0</v>
      </c>
      <c r="EC54" s="69"/>
      <c r="ED54" s="70">
        <f t="shared" si="120"/>
        <v>0</v>
      </c>
      <c r="EE54" s="69"/>
      <c r="EF54" s="70">
        <f t="shared" si="121"/>
        <v>0</v>
      </c>
      <c r="EG54" s="69"/>
      <c r="EH54" s="70">
        <f t="shared" si="122"/>
        <v>0</v>
      </c>
      <c r="EI54" s="69"/>
      <c r="EJ54" s="70">
        <f t="shared" si="123"/>
        <v>0</v>
      </c>
      <c r="EK54" s="69"/>
      <c r="EL54" s="70">
        <f t="shared" si="124"/>
        <v>0</v>
      </c>
      <c r="EM54" s="69"/>
      <c r="EN54" s="70"/>
      <c r="EO54" s="75"/>
      <c r="EP54" s="75"/>
      <c r="EQ54" s="76">
        <f t="shared" si="125"/>
        <v>14</v>
      </c>
      <c r="ER54" s="76">
        <f t="shared" si="125"/>
        <v>329953.9264</v>
      </c>
    </row>
    <row r="55" spans="1:148" s="221" customFormat="1" ht="30" x14ac:dyDescent="0.25">
      <c r="A55" s="54"/>
      <c r="B55" s="54">
        <v>34</v>
      </c>
      <c r="C55" s="218" t="s">
        <v>242</v>
      </c>
      <c r="D55" s="126" t="s">
        <v>243</v>
      </c>
      <c r="E55" s="64">
        <v>13916</v>
      </c>
      <c r="F55" s="65">
        <v>0.97</v>
      </c>
      <c r="G55" s="66"/>
      <c r="H55" s="119">
        <v>1</v>
      </c>
      <c r="I55" s="120"/>
      <c r="J55" s="127"/>
      <c r="K55" s="118">
        <v>1.4</v>
      </c>
      <c r="L55" s="118">
        <v>1.68</v>
      </c>
      <c r="M55" s="118">
        <v>2.23</v>
      </c>
      <c r="N55" s="121">
        <v>2.57</v>
      </c>
      <c r="O55" s="69"/>
      <c r="P55" s="70">
        <f t="shared" si="62"/>
        <v>0</v>
      </c>
      <c r="Q55" s="122"/>
      <c r="R55" s="70">
        <f t="shared" si="63"/>
        <v>0</v>
      </c>
      <c r="S55" s="71"/>
      <c r="T55" s="71">
        <f t="shared" si="64"/>
        <v>0</v>
      </c>
      <c r="U55" s="69"/>
      <c r="V55" s="70">
        <f t="shared" si="65"/>
        <v>0</v>
      </c>
      <c r="W55" s="69"/>
      <c r="X55" s="71">
        <f t="shared" si="66"/>
        <v>0</v>
      </c>
      <c r="Y55" s="69"/>
      <c r="Z55" s="70">
        <f t="shared" si="67"/>
        <v>0</v>
      </c>
      <c r="AA55" s="71"/>
      <c r="AB55" s="70">
        <f t="shared" si="68"/>
        <v>0</v>
      </c>
      <c r="AC55" s="70"/>
      <c r="AD55" s="70"/>
      <c r="AE55" s="71"/>
      <c r="AF55" s="70">
        <f t="shared" si="69"/>
        <v>0</v>
      </c>
      <c r="AG55" s="71"/>
      <c r="AH55" s="70">
        <f t="shared" si="70"/>
        <v>0</v>
      </c>
      <c r="AI55" s="71"/>
      <c r="AJ55" s="70">
        <f t="shared" si="71"/>
        <v>0</v>
      </c>
      <c r="AK55" s="69"/>
      <c r="AL55" s="70">
        <f t="shared" si="72"/>
        <v>0</v>
      </c>
      <c r="AM55" s="71"/>
      <c r="AN55" s="71">
        <f t="shared" si="73"/>
        <v>0</v>
      </c>
      <c r="AO55" s="69"/>
      <c r="AP55" s="70">
        <f t="shared" si="74"/>
        <v>0</v>
      </c>
      <c r="AQ55" s="131"/>
      <c r="AR55" s="70">
        <f t="shared" si="75"/>
        <v>0</v>
      </c>
      <c r="AS55" s="71"/>
      <c r="AT55" s="70">
        <f t="shared" si="76"/>
        <v>0</v>
      </c>
      <c r="AU55" s="71"/>
      <c r="AV55" s="70">
        <f t="shared" si="77"/>
        <v>0</v>
      </c>
      <c r="AW55" s="69"/>
      <c r="AX55" s="70">
        <f t="shared" si="78"/>
        <v>0</v>
      </c>
      <c r="AY55" s="69"/>
      <c r="AZ55" s="71">
        <f t="shared" si="79"/>
        <v>0</v>
      </c>
      <c r="BA55" s="69"/>
      <c r="BB55" s="70">
        <f t="shared" si="80"/>
        <v>0</v>
      </c>
      <c r="BC55" s="69"/>
      <c r="BD55" s="70">
        <f t="shared" si="81"/>
        <v>0</v>
      </c>
      <c r="BE55" s="69"/>
      <c r="BF55" s="70">
        <f t="shared" si="82"/>
        <v>0</v>
      </c>
      <c r="BG55" s="69"/>
      <c r="BH55" s="70">
        <f t="shared" si="83"/>
        <v>0</v>
      </c>
      <c r="BI55" s="69"/>
      <c r="BJ55" s="70">
        <f t="shared" si="84"/>
        <v>0</v>
      </c>
      <c r="BK55" s="69"/>
      <c r="BL55" s="70">
        <f t="shared" si="85"/>
        <v>0</v>
      </c>
      <c r="BM55" s="69"/>
      <c r="BN55" s="70">
        <f t="shared" si="86"/>
        <v>0</v>
      </c>
      <c r="BO55" s="69"/>
      <c r="BP55" s="70">
        <f t="shared" si="87"/>
        <v>0</v>
      </c>
      <c r="BQ55" s="69"/>
      <c r="BR55" s="70">
        <f t="shared" si="88"/>
        <v>0</v>
      </c>
      <c r="BS55" s="69">
        <v>7</v>
      </c>
      <c r="BT55" s="70">
        <f t="shared" si="89"/>
        <v>132285.49599999998</v>
      </c>
      <c r="BU55" s="69"/>
      <c r="BV55" s="70">
        <f t="shared" si="90"/>
        <v>0</v>
      </c>
      <c r="BW55" s="69"/>
      <c r="BX55" s="70">
        <f t="shared" si="91"/>
        <v>0</v>
      </c>
      <c r="BY55" s="73"/>
      <c r="BZ55" s="74">
        <f t="shared" si="92"/>
        <v>0</v>
      </c>
      <c r="CA55" s="69"/>
      <c r="CB55" s="70">
        <f t="shared" si="93"/>
        <v>0</v>
      </c>
      <c r="CC55" s="71"/>
      <c r="CD55" s="70">
        <f t="shared" si="94"/>
        <v>0</v>
      </c>
      <c r="CE55" s="69"/>
      <c r="CF55" s="70">
        <f t="shared" si="95"/>
        <v>0</v>
      </c>
      <c r="CG55" s="69"/>
      <c r="CH55" s="70">
        <f t="shared" si="96"/>
        <v>0</v>
      </c>
      <c r="CI55" s="69"/>
      <c r="CJ55" s="70">
        <f t="shared" si="97"/>
        <v>0</v>
      </c>
      <c r="CK55" s="69"/>
      <c r="CL55" s="70">
        <f t="shared" si="98"/>
        <v>0</v>
      </c>
      <c r="CM55" s="71"/>
      <c r="CN55" s="70">
        <f t="shared" si="99"/>
        <v>0</v>
      </c>
      <c r="CO55" s="69"/>
      <c r="CP55" s="70">
        <f t="shared" si="100"/>
        <v>0</v>
      </c>
      <c r="CQ55" s="69"/>
      <c r="CR55" s="70">
        <f t="shared" si="101"/>
        <v>0</v>
      </c>
      <c r="CS55" s="71"/>
      <c r="CT55" s="70">
        <f t="shared" si="102"/>
        <v>0</v>
      </c>
      <c r="CU55" s="71">
        <v>20</v>
      </c>
      <c r="CV55" s="70">
        <f t="shared" si="103"/>
        <v>453550.27199999994</v>
      </c>
      <c r="CW55" s="71"/>
      <c r="CX55" s="70">
        <f t="shared" si="104"/>
        <v>0</v>
      </c>
      <c r="CY55" s="69"/>
      <c r="CZ55" s="70">
        <f t="shared" si="105"/>
        <v>0</v>
      </c>
      <c r="DA55" s="69"/>
      <c r="DB55" s="70">
        <f t="shared" si="106"/>
        <v>0</v>
      </c>
      <c r="DC55" s="69">
        <v>0</v>
      </c>
      <c r="DD55" s="70">
        <f t="shared" si="107"/>
        <v>0</v>
      </c>
      <c r="DE55" s="71"/>
      <c r="DF55" s="70">
        <f t="shared" si="108"/>
        <v>0</v>
      </c>
      <c r="DG55" s="69"/>
      <c r="DH55" s="70">
        <f t="shared" si="109"/>
        <v>0</v>
      </c>
      <c r="DI55" s="69"/>
      <c r="DJ55" s="70">
        <f t="shared" si="110"/>
        <v>0</v>
      </c>
      <c r="DK55" s="69"/>
      <c r="DL55" s="70">
        <f t="shared" si="111"/>
        <v>0</v>
      </c>
      <c r="DM55" s="69"/>
      <c r="DN55" s="70">
        <f t="shared" si="112"/>
        <v>0</v>
      </c>
      <c r="DO55" s="69"/>
      <c r="DP55" s="70">
        <f t="shared" si="113"/>
        <v>0</v>
      </c>
      <c r="DQ55" s="69"/>
      <c r="DR55" s="70">
        <f t="shared" si="114"/>
        <v>0</v>
      </c>
      <c r="DS55" s="69"/>
      <c r="DT55" s="70">
        <f t="shared" si="115"/>
        <v>0</v>
      </c>
      <c r="DU55" s="69">
        <v>10</v>
      </c>
      <c r="DV55" s="70">
        <f t="shared" si="116"/>
        <v>226775.13599999997</v>
      </c>
      <c r="DW55" s="69"/>
      <c r="DX55" s="70">
        <f t="shared" si="117"/>
        <v>0</v>
      </c>
      <c r="DY55" s="69"/>
      <c r="DZ55" s="70">
        <f t="shared" si="118"/>
        <v>0</v>
      </c>
      <c r="EA55" s="131"/>
      <c r="EB55" s="70">
        <f t="shared" si="119"/>
        <v>0</v>
      </c>
      <c r="EC55" s="69"/>
      <c r="ED55" s="70">
        <f t="shared" si="120"/>
        <v>0</v>
      </c>
      <c r="EE55" s="69"/>
      <c r="EF55" s="70">
        <f t="shared" si="121"/>
        <v>0</v>
      </c>
      <c r="EG55" s="69"/>
      <c r="EH55" s="70">
        <f t="shared" si="122"/>
        <v>0</v>
      </c>
      <c r="EI55" s="69"/>
      <c r="EJ55" s="70">
        <f t="shared" si="123"/>
        <v>0</v>
      </c>
      <c r="EK55" s="69"/>
      <c r="EL55" s="70">
        <f t="shared" si="124"/>
        <v>0</v>
      </c>
      <c r="EM55" s="69"/>
      <c r="EN55" s="70"/>
      <c r="EO55" s="75"/>
      <c r="EP55" s="75"/>
      <c r="EQ55" s="76">
        <f t="shared" si="125"/>
        <v>37</v>
      </c>
      <c r="ER55" s="76">
        <f t="shared" si="125"/>
        <v>812610.90399999986</v>
      </c>
    </row>
    <row r="56" spans="1:148" s="3" customFormat="1" ht="39" customHeight="1" x14ac:dyDescent="0.25">
      <c r="A56" s="54"/>
      <c r="B56" s="54">
        <v>35</v>
      </c>
      <c r="C56" s="218" t="s">
        <v>244</v>
      </c>
      <c r="D56" s="117" t="s">
        <v>245</v>
      </c>
      <c r="E56" s="64">
        <v>13916</v>
      </c>
      <c r="F56" s="65">
        <v>0.52</v>
      </c>
      <c r="G56" s="66"/>
      <c r="H56" s="119">
        <v>1</v>
      </c>
      <c r="I56" s="120"/>
      <c r="J56" s="127"/>
      <c r="K56" s="118">
        <v>1.4</v>
      </c>
      <c r="L56" s="118">
        <v>1.68</v>
      </c>
      <c r="M56" s="118">
        <v>2.23</v>
      </c>
      <c r="N56" s="121">
        <v>2.57</v>
      </c>
      <c r="O56" s="69">
        <v>0</v>
      </c>
      <c r="P56" s="70">
        <f t="shared" si="62"/>
        <v>0</v>
      </c>
      <c r="Q56" s="122"/>
      <c r="R56" s="70">
        <f t="shared" si="63"/>
        <v>0</v>
      </c>
      <c r="S56" s="71">
        <v>0</v>
      </c>
      <c r="T56" s="71">
        <f t="shared" si="64"/>
        <v>0</v>
      </c>
      <c r="U56" s="69">
        <v>0</v>
      </c>
      <c r="V56" s="70">
        <f t="shared" si="65"/>
        <v>0</v>
      </c>
      <c r="W56" s="69"/>
      <c r="X56" s="71">
        <f t="shared" si="66"/>
        <v>0</v>
      </c>
      <c r="Y56" s="69"/>
      <c r="Z56" s="70">
        <f t="shared" si="67"/>
        <v>0</v>
      </c>
      <c r="AA56" s="71">
        <v>0</v>
      </c>
      <c r="AB56" s="70">
        <f t="shared" si="68"/>
        <v>0</v>
      </c>
      <c r="AC56" s="70"/>
      <c r="AD56" s="70"/>
      <c r="AE56" s="71">
        <v>0</v>
      </c>
      <c r="AF56" s="70">
        <f t="shared" si="69"/>
        <v>0</v>
      </c>
      <c r="AG56" s="71"/>
      <c r="AH56" s="70">
        <f t="shared" si="70"/>
        <v>0</v>
      </c>
      <c r="AI56" s="71"/>
      <c r="AJ56" s="70">
        <f t="shared" si="71"/>
        <v>0</v>
      </c>
      <c r="AK56" s="69"/>
      <c r="AL56" s="70">
        <f t="shared" si="72"/>
        <v>0</v>
      </c>
      <c r="AM56" s="71"/>
      <c r="AN56" s="71">
        <f t="shared" si="73"/>
        <v>0</v>
      </c>
      <c r="AO56" s="69"/>
      <c r="AP56" s="70">
        <f t="shared" si="74"/>
        <v>0</v>
      </c>
      <c r="AQ56" s="69"/>
      <c r="AR56" s="70">
        <f t="shared" si="75"/>
        <v>0</v>
      </c>
      <c r="AS56" s="71">
        <v>0</v>
      </c>
      <c r="AT56" s="70">
        <f t="shared" si="76"/>
        <v>0</v>
      </c>
      <c r="AU56" s="71"/>
      <c r="AV56" s="70">
        <f t="shared" si="77"/>
        <v>0</v>
      </c>
      <c r="AW56" s="69"/>
      <c r="AX56" s="70">
        <f t="shared" si="78"/>
        <v>0</v>
      </c>
      <c r="AY56" s="69"/>
      <c r="AZ56" s="71">
        <f t="shared" si="79"/>
        <v>0</v>
      </c>
      <c r="BA56" s="69"/>
      <c r="BB56" s="70">
        <f t="shared" si="80"/>
        <v>0</v>
      </c>
      <c r="BC56" s="69"/>
      <c r="BD56" s="70">
        <f t="shared" si="81"/>
        <v>0</v>
      </c>
      <c r="BE56" s="69"/>
      <c r="BF56" s="70">
        <f t="shared" si="82"/>
        <v>0</v>
      </c>
      <c r="BG56" s="69">
        <v>1</v>
      </c>
      <c r="BH56" s="70">
        <f t="shared" si="83"/>
        <v>10130.848</v>
      </c>
      <c r="BI56" s="69"/>
      <c r="BJ56" s="70">
        <f t="shared" si="84"/>
        <v>0</v>
      </c>
      <c r="BK56" s="69"/>
      <c r="BL56" s="70">
        <f t="shared" si="85"/>
        <v>0</v>
      </c>
      <c r="BM56" s="69"/>
      <c r="BN56" s="70">
        <f t="shared" si="86"/>
        <v>0</v>
      </c>
      <c r="BO56" s="69"/>
      <c r="BP56" s="70">
        <f t="shared" si="87"/>
        <v>0</v>
      </c>
      <c r="BQ56" s="69"/>
      <c r="BR56" s="70">
        <f t="shared" si="88"/>
        <v>0</v>
      </c>
      <c r="BS56" s="69"/>
      <c r="BT56" s="70">
        <f t="shared" si="89"/>
        <v>0</v>
      </c>
      <c r="BU56" s="69"/>
      <c r="BV56" s="70">
        <f t="shared" si="90"/>
        <v>0</v>
      </c>
      <c r="BW56" s="69"/>
      <c r="BX56" s="70">
        <f t="shared" si="91"/>
        <v>0</v>
      </c>
      <c r="BY56" s="73"/>
      <c r="BZ56" s="74">
        <f t="shared" si="92"/>
        <v>0</v>
      </c>
      <c r="CA56" s="69"/>
      <c r="CB56" s="70">
        <f t="shared" si="93"/>
        <v>0</v>
      </c>
      <c r="CC56" s="71">
        <v>0</v>
      </c>
      <c r="CD56" s="70">
        <f t="shared" si="94"/>
        <v>0</v>
      </c>
      <c r="CE56" s="69"/>
      <c r="CF56" s="70">
        <f t="shared" si="95"/>
        <v>0</v>
      </c>
      <c r="CG56" s="69"/>
      <c r="CH56" s="70">
        <f t="shared" si="96"/>
        <v>0</v>
      </c>
      <c r="CI56" s="69">
        <v>10</v>
      </c>
      <c r="CJ56" s="70">
        <f t="shared" si="97"/>
        <v>101308.48</v>
      </c>
      <c r="CK56" s="69"/>
      <c r="CL56" s="70">
        <f t="shared" si="98"/>
        <v>0</v>
      </c>
      <c r="CM56" s="71">
        <v>0</v>
      </c>
      <c r="CN56" s="70">
        <f t="shared" si="99"/>
        <v>0</v>
      </c>
      <c r="CO56" s="69">
        <v>0</v>
      </c>
      <c r="CP56" s="70">
        <f t="shared" si="100"/>
        <v>0</v>
      </c>
      <c r="CQ56" s="69">
        <v>0</v>
      </c>
      <c r="CR56" s="70">
        <f t="shared" si="101"/>
        <v>0</v>
      </c>
      <c r="CS56" s="71"/>
      <c r="CT56" s="70">
        <f t="shared" si="102"/>
        <v>0</v>
      </c>
      <c r="CU56" s="71"/>
      <c r="CV56" s="70">
        <f t="shared" si="103"/>
        <v>0</v>
      </c>
      <c r="CW56" s="71"/>
      <c r="CX56" s="70">
        <f t="shared" si="104"/>
        <v>0</v>
      </c>
      <c r="CY56" s="69"/>
      <c r="CZ56" s="70">
        <f t="shared" si="105"/>
        <v>0</v>
      </c>
      <c r="DA56" s="69">
        <v>0</v>
      </c>
      <c r="DB56" s="70">
        <f t="shared" si="106"/>
        <v>0</v>
      </c>
      <c r="DC56" s="69">
        <v>9</v>
      </c>
      <c r="DD56" s="70">
        <f t="shared" si="107"/>
        <v>109413.1584</v>
      </c>
      <c r="DE56" s="71"/>
      <c r="DF56" s="70">
        <f t="shared" si="108"/>
        <v>0</v>
      </c>
      <c r="DG56" s="69"/>
      <c r="DH56" s="70">
        <f t="shared" si="109"/>
        <v>0</v>
      </c>
      <c r="DI56" s="69">
        <v>6</v>
      </c>
      <c r="DJ56" s="70">
        <f t="shared" si="110"/>
        <v>72942.105599999995</v>
      </c>
      <c r="DK56" s="69"/>
      <c r="DL56" s="70">
        <f t="shared" si="111"/>
        <v>0</v>
      </c>
      <c r="DM56" s="69"/>
      <c r="DN56" s="70">
        <f t="shared" si="112"/>
        <v>0</v>
      </c>
      <c r="DO56" s="69"/>
      <c r="DP56" s="70">
        <f t="shared" si="113"/>
        <v>0</v>
      </c>
      <c r="DQ56" s="69"/>
      <c r="DR56" s="70">
        <f t="shared" si="114"/>
        <v>0</v>
      </c>
      <c r="DS56" s="69"/>
      <c r="DT56" s="70">
        <f t="shared" si="115"/>
        <v>0</v>
      </c>
      <c r="DU56" s="69">
        <v>1</v>
      </c>
      <c r="DV56" s="70">
        <f t="shared" si="116"/>
        <v>12157.017600000001</v>
      </c>
      <c r="DW56" s="69"/>
      <c r="DX56" s="70">
        <f t="shared" si="117"/>
        <v>0</v>
      </c>
      <c r="DY56" s="69">
        <v>0</v>
      </c>
      <c r="DZ56" s="70">
        <f t="shared" si="118"/>
        <v>0</v>
      </c>
      <c r="EA56" s="69"/>
      <c r="EB56" s="70">
        <f t="shared" si="119"/>
        <v>0</v>
      </c>
      <c r="EC56" s="69"/>
      <c r="ED56" s="70">
        <f t="shared" si="120"/>
        <v>0</v>
      </c>
      <c r="EE56" s="69"/>
      <c r="EF56" s="70">
        <f t="shared" si="121"/>
        <v>0</v>
      </c>
      <c r="EG56" s="69"/>
      <c r="EH56" s="70">
        <f t="shared" si="122"/>
        <v>0</v>
      </c>
      <c r="EI56" s="69"/>
      <c r="EJ56" s="70">
        <f t="shared" si="123"/>
        <v>0</v>
      </c>
      <c r="EK56" s="69"/>
      <c r="EL56" s="70">
        <f t="shared" si="124"/>
        <v>0</v>
      </c>
      <c r="EM56" s="69"/>
      <c r="EN56" s="70"/>
      <c r="EO56" s="75"/>
      <c r="EP56" s="75"/>
      <c r="EQ56" s="76">
        <f t="shared" si="125"/>
        <v>27</v>
      </c>
      <c r="ER56" s="76">
        <f t="shared" si="125"/>
        <v>305951.60960000003</v>
      </c>
    </row>
    <row r="57" spans="1:148" s="3" customFormat="1" ht="34.5" customHeight="1" x14ac:dyDescent="0.25">
      <c r="A57" s="54"/>
      <c r="B57" s="54">
        <v>36</v>
      </c>
      <c r="C57" s="218" t="s">
        <v>246</v>
      </c>
      <c r="D57" s="117" t="s">
        <v>247</v>
      </c>
      <c r="E57" s="64">
        <v>13916</v>
      </c>
      <c r="F57" s="65">
        <v>0.65</v>
      </c>
      <c r="G57" s="66"/>
      <c r="H57" s="119">
        <v>1</v>
      </c>
      <c r="I57" s="120"/>
      <c r="J57" s="127"/>
      <c r="K57" s="118">
        <v>1.4</v>
      </c>
      <c r="L57" s="118">
        <v>1.68</v>
      </c>
      <c r="M57" s="118">
        <v>2.23</v>
      </c>
      <c r="N57" s="121">
        <v>2.57</v>
      </c>
      <c r="O57" s="69"/>
      <c r="P57" s="70">
        <f t="shared" si="62"/>
        <v>0</v>
      </c>
      <c r="Q57" s="122"/>
      <c r="R57" s="70">
        <f t="shared" si="63"/>
        <v>0</v>
      </c>
      <c r="S57" s="71"/>
      <c r="T57" s="71">
        <f t="shared" si="64"/>
        <v>0</v>
      </c>
      <c r="U57" s="69"/>
      <c r="V57" s="70">
        <f t="shared" si="65"/>
        <v>0</v>
      </c>
      <c r="W57" s="69"/>
      <c r="X57" s="71">
        <f t="shared" si="66"/>
        <v>0</v>
      </c>
      <c r="Y57" s="69"/>
      <c r="Z57" s="70">
        <f t="shared" si="67"/>
        <v>0</v>
      </c>
      <c r="AA57" s="71"/>
      <c r="AB57" s="70">
        <f t="shared" si="68"/>
        <v>0</v>
      </c>
      <c r="AC57" s="70"/>
      <c r="AD57" s="70"/>
      <c r="AE57" s="71"/>
      <c r="AF57" s="70">
        <f t="shared" si="69"/>
        <v>0</v>
      </c>
      <c r="AG57" s="71"/>
      <c r="AH57" s="70">
        <f t="shared" si="70"/>
        <v>0</v>
      </c>
      <c r="AI57" s="71"/>
      <c r="AJ57" s="70">
        <f t="shared" si="71"/>
        <v>0</v>
      </c>
      <c r="AK57" s="69"/>
      <c r="AL57" s="70">
        <f t="shared" si="72"/>
        <v>0</v>
      </c>
      <c r="AM57" s="71"/>
      <c r="AN57" s="71">
        <f t="shared" si="73"/>
        <v>0</v>
      </c>
      <c r="AO57" s="69"/>
      <c r="AP57" s="70">
        <f t="shared" si="74"/>
        <v>0</v>
      </c>
      <c r="AQ57" s="128"/>
      <c r="AR57" s="70">
        <f t="shared" si="75"/>
        <v>0</v>
      </c>
      <c r="AS57" s="71"/>
      <c r="AT57" s="70">
        <f t="shared" si="76"/>
        <v>0</v>
      </c>
      <c r="AU57" s="71"/>
      <c r="AV57" s="70">
        <f t="shared" si="77"/>
        <v>0</v>
      </c>
      <c r="AW57" s="69"/>
      <c r="AX57" s="70">
        <f t="shared" si="78"/>
        <v>0</v>
      </c>
      <c r="AY57" s="69"/>
      <c r="AZ57" s="71">
        <f t="shared" si="79"/>
        <v>0</v>
      </c>
      <c r="BA57" s="69"/>
      <c r="BB57" s="70">
        <f t="shared" si="80"/>
        <v>0</v>
      </c>
      <c r="BC57" s="69"/>
      <c r="BD57" s="70">
        <f t="shared" si="81"/>
        <v>0</v>
      </c>
      <c r="BE57" s="69">
        <v>240</v>
      </c>
      <c r="BF57" s="70">
        <f t="shared" si="82"/>
        <v>3039254.4</v>
      </c>
      <c r="BG57" s="69">
        <v>10</v>
      </c>
      <c r="BH57" s="70">
        <f t="shared" si="83"/>
        <v>126635.59999999999</v>
      </c>
      <c r="BI57" s="69"/>
      <c r="BJ57" s="70">
        <f t="shared" si="84"/>
        <v>0</v>
      </c>
      <c r="BK57" s="69"/>
      <c r="BL57" s="70">
        <f t="shared" si="85"/>
        <v>0</v>
      </c>
      <c r="BM57" s="69"/>
      <c r="BN57" s="70">
        <f t="shared" si="86"/>
        <v>0</v>
      </c>
      <c r="BO57" s="69">
        <v>500</v>
      </c>
      <c r="BP57" s="70">
        <f t="shared" si="87"/>
        <v>6331780</v>
      </c>
      <c r="BQ57" s="69">
        <v>572</v>
      </c>
      <c r="BR57" s="70">
        <f t="shared" si="88"/>
        <v>7243556.3199999994</v>
      </c>
      <c r="BS57" s="69">
        <v>600</v>
      </c>
      <c r="BT57" s="70">
        <f t="shared" si="89"/>
        <v>7598135.9999999991</v>
      </c>
      <c r="BU57" s="69">
        <v>424</v>
      </c>
      <c r="BV57" s="70">
        <f t="shared" si="90"/>
        <v>5369349.4399999995</v>
      </c>
      <c r="BW57" s="69"/>
      <c r="BX57" s="70">
        <f t="shared" si="91"/>
        <v>0</v>
      </c>
      <c r="BY57" s="73"/>
      <c r="BZ57" s="74">
        <f t="shared" si="92"/>
        <v>0</v>
      </c>
      <c r="CA57" s="69"/>
      <c r="CB57" s="70">
        <f t="shared" si="93"/>
        <v>0</v>
      </c>
      <c r="CC57" s="71"/>
      <c r="CD57" s="70">
        <f t="shared" si="94"/>
        <v>0</v>
      </c>
      <c r="CE57" s="69"/>
      <c r="CF57" s="70">
        <f t="shared" si="95"/>
        <v>0</v>
      </c>
      <c r="CG57" s="69"/>
      <c r="CH57" s="70">
        <f t="shared" si="96"/>
        <v>0</v>
      </c>
      <c r="CI57" s="69"/>
      <c r="CJ57" s="70">
        <f t="shared" si="97"/>
        <v>0</v>
      </c>
      <c r="CK57" s="69">
        <v>63</v>
      </c>
      <c r="CL57" s="70">
        <f t="shared" si="98"/>
        <v>797804.28</v>
      </c>
      <c r="CM57" s="71"/>
      <c r="CN57" s="70">
        <f t="shared" si="99"/>
        <v>0</v>
      </c>
      <c r="CO57" s="69"/>
      <c r="CP57" s="70">
        <f t="shared" si="100"/>
        <v>0</v>
      </c>
      <c r="CQ57" s="69"/>
      <c r="CR57" s="70">
        <f t="shared" si="101"/>
        <v>0</v>
      </c>
      <c r="CS57" s="71"/>
      <c r="CT57" s="70">
        <f t="shared" si="102"/>
        <v>0</v>
      </c>
      <c r="CU57" s="71">
        <v>80</v>
      </c>
      <c r="CV57" s="70">
        <f t="shared" si="103"/>
        <v>1215701.76</v>
      </c>
      <c r="CW57" s="71"/>
      <c r="CX57" s="70">
        <f t="shared" si="104"/>
        <v>0</v>
      </c>
      <c r="CY57" s="69"/>
      <c r="CZ57" s="70">
        <f t="shared" si="105"/>
        <v>0</v>
      </c>
      <c r="DA57" s="69"/>
      <c r="DB57" s="70">
        <f t="shared" si="106"/>
        <v>0</v>
      </c>
      <c r="DC57" s="69">
        <v>60</v>
      </c>
      <c r="DD57" s="70">
        <f t="shared" si="107"/>
        <v>911776.32</v>
      </c>
      <c r="DE57" s="71"/>
      <c r="DF57" s="70">
        <f t="shared" si="108"/>
        <v>0</v>
      </c>
      <c r="DG57" s="69"/>
      <c r="DH57" s="70">
        <f t="shared" si="109"/>
        <v>0</v>
      </c>
      <c r="DI57" s="69">
        <v>60</v>
      </c>
      <c r="DJ57" s="70">
        <f t="shared" si="110"/>
        <v>911776.32</v>
      </c>
      <c r="DK57" s="69"/>
      <c r="DL57" s="70">
        <f t="shared" si="111"/>
        <v>0</v>
      </c>
      <c r="DM57" s="69"/>
      <c r="DN57" s="70">
        <f t="shared" si="112"/>
        <v>0</v>
      </c>
      <c r="DO57" s="69"/>
      <c r="DP57" s="70">
        <f t="shared" si="113"/>
        <v>0</v>
      </c>
      <c r="DQ57" s="69"/>
      <c r="DR57" s="70">
        <f t="shared" si="114"/>
        <v>0</v>
      </c>
      <c r="DS57" s="69">
        <v>15</v>
      </c>
      <c r="DT57" s="70">
        <f t="shared" si="115"/>
        <v>227944.08</v>
      </c>
      <c r="DU57" s="69"/>
      <c r="DV57" s="70">
        <f t="shared" si="116"/>
        <v>0</v>
      </c>
      <c r="DW57" s="69"/>
      <c r="DX57" s="70">
        <f t="shared" si="117"/>
        <v>0</v>
      </c>
      <c r="DY57" s="69"/>
      <c r="DZ57" s="70">
        <f t="shared" si="118"/>
        <v>0</v>
      </c>
      <c r="EA57" s="69"/>
      <c r="EB57" s="70">
        <f t="shared" si="119"/>
        <v>0</v>
      </c>
      <c r="EC57" s="69"/>
      <c r="ED57" s="70">
        <f t="shared" si="120"/>
        <v>0</v>
      </c>
      <c r="EE57" s="69"/>
      <c r="EF57" s="70">
        <f t="shared" si="121"/>
        <v>0</v>
      </c>
      <c r="EG57" s="69"/>
      <c r="EH57" s="70">
        <f t="shared" si="122"/>
        <v>0</v>
      </c>
      <c r="EI57" s="69"/>
      <c r="EJ57" s="70">
        <f t="shared" si="123"/>
        <v>0</v>
      </c>
      <c r="EK57" s="69"/>
      <c r="EL57" s="70">
        <f t="shared" si="124"/>
        <v>0</v>
      </c>
      <c r="EM57" s="69"/>
      <c r="EN57" s="70"/>
      <c r="EO57" s="75"/>
      <c r="EP57" s="75"/>
      <c r="EQ57" s="76">
        <f t="shared" si="125"/>
        <v>2624</v>
      </c>
      <c r="ER57" s="76">
        <f t="shared" si="125"/>
        <v>33773714.520000003</v>
      </c>
    </row>
    <row r="58" spans="1:148" s="116" customFormat="1" ht="15" x14ac:dyDescent="0.25">
      <c r="A58" s="135">
        <v>13</v>
      </c>
      <c r="B58" s="135"/>
      <c r="C58" s="54" t="s">
        <v>248</v>
      </c>
      <c r="D58" s="123" t="s">
        <v>249</v>
      </c>
      <c r="E58" s="64">
        <v>13916</v>
      </c>
      <c r="F58" s="124"/>
      <c r="G58" s="66"/>
      <c r="H58" s="57"/>
      <c r="I58" s="112"/>
      <c r="J58" s="113"/>
      <c r="K58" s="136">
        <v>1.4</v>
      </c>
      <c r="L58" s="136">
        <v>1.68</v>
      </c>
      <c r="M58" s="136">
        <v>2.23</v>
      </c>
      <c r="N58" s="151">
        <v>2.57</v>
      </c>
      <c r="O58" s="61">
        <f>SUM(O59:O61)</f>
        <v>90</v>
      </c>
      <c r="P58" s="61">
        <f t="shared" ref="P58:CA58" si="126">SUM(P59:P61)</f>
        <v>1402732.7999999998</v>
      </c>
      <c r="Q58" s="61">
        <f t="shared" si="126"/>
        <v>0</v>
      </c>
      <c r="R58" s="61">
        <f t="shared" si="126"/>
        <v>0</v>
      </c>
      <c r="S58" s="61">
        <f t="shared" si="126"/>
        <v>0</v>
      </c>
      <c r="T58" s="61">
        <f t="shared" si="126"/>
        <v>0</v>
      </c>
      <c r="U58" s="61">
        <f t="shared" si="126"/>
        <v>0</v>
      </c>
      <c r="V58" s="61">
        <f t="shared" si="126"/>
        <v>0</v>
      </c>
      <c r="W58" s="61">
        <f t="shared" si="126"/>
        <v>0</v>
      </c>
      <c r="X58" s="61">
        <f t="shared" si="126"/>
        <v>0</v>
      </c>
      <c r="Y58" s="61">
        <f t="shared" si="126"/>
        <v>0</v>
      </c>
      <c r="Z58" s="61">
        <f t="shared" si="126"/>
        <v>0</v>
      </c>
      <c r="AA58" s="61">
        <f t="shared" si="126"/>
        <v>340</v>
      </c>
      <c r="AB58" s="61">
        <f t="shared" si="126"/>
        <v>5299212.8</v>
      </c>
      <c r="AC58" s="61">
        <f t="shared" si="126"/>
        <v>0</v>
      </c>
      <c r="AD58" s="61">
        <f t="shared" si="126"/>
        <v>0</v>
      </c>
      <c r="AE58" s="61">
        <f t="shared" si="126"/>
        <v>700</v>
      </c>
      <c r="AF58" s="61">
        <f t="shared" si="126"/>
        <v>10910144</v>
      </c>
      <c r="AG58" s="61">
        <f t="shared" si="126"/>
        <v>0</v>
      </c>
      <c r="AH58" s="61">
        <f t="shared" si="126"/>
        <v>0</v>
      </c>
      <c r="AI58" s="61">
        <f t="shared" si="126"/>
        <v>421</v>
      </c>
      <c r="AJ58" s="61">
        <f t="shared" si="126"/>
        <v>7874006.7839999991</v>
      </c>
      <c r="AK58" s="61">
        <f t="shared" si="126"/>
        <v>557</v>
      </c>
      <c r="AL58" s="61">
        <f t="shared" si="126"/>
        <v>8681357.4399999995</v>
      </c>
      <c r="AM58" s="61">
        <f t="shared" si="126"/>
        <v>0</v>
      </c>
      <c r="AN58" s="61">
        <f t="shared" si="126"/>
        <v>0</v>
      </c>
      <c r="AO58" s="61">
        <f t="shared" si="126"/>
        <v>0</v>
      </c>
      <c r="AP58" s="61">
        <f t="shared" si="126"/>
        <v>0</v>
      </c>
      <c r="AQ58" s="61">
        <f t="shared" si="126"/>
        <v>0</v>
      </c>
      <c r="AR58" s="61">
        <f t="shared" si="126"/>
        <v>0</v>
      </c>
      <c r="AS58" s="61">
        <f t="shared" si="126"/>
        <v>0</v>
      </c>
      <c r="AT58" s="61">
        <f t="shared" si="126"/>
        <v>0</v>
      </c>
      <c r="AU58" s="61">
        <f t="shared" si="126"/>
        <v>0</v>
      </c>
      <c r="AV58" s="61">
        <f t="shared" si="126"/>
        <v>0</v>
      </c>
      <c r="AW58" s="61">
        <f t="shared" si="126"/>
        <v>0</v>
      </c>
      <c r="AX58" s="61">
        <f t="shared" si="126"/>
        <v>0</v>
      </c>
      <c r="AY58" s="61">
        <f t="shared" si="126"/>
        <v>520</v>
      </c>
      <c r="AZ58" s="61">
        <f t="shared" si="126"/>
        <v>8104678.3999999994</v>
      </c>
      <c r="BA58" s="61">
        <f t="shared" si="126"/>
        <v>1143</v>
      </c>
      <c r="BB58" s="61">
        <f t="shared" si="126"/>
        <v>17814706.559999999</v>
      </c>
      <c r="BC58" s="61">
        <f t="shared" si="126"/>
        <v>813</v>
      </c>
      <c r="BD58" s="61">
        <f t="shared" si="126"/>
        <v>12671352.959999999</v>
      </c>
      <c r="BE58" s="61">
        <f t="shared" si="126"/>
        <v>744</v>
      </c>
      <c r="BF58" s="61">
        <f t="shared" si="126"/>
        <v>11595924.48</v>
      </c>
      <c r="BG58" s="61">
        <f t="shared" si="126"/>
        <v>460</v>
      </c>
      <c r="BH58" s="61">
        <f t="shared" si="126"/>
        <v>7169523.1999999993</v>
      </c>
      <c r="BI58" s="61">
        <f t="shared" si="126"/>
        <v>1100</v>
      </c>
      <c r="BJ58" s="61">
        <f t="shared" si="126"/>
        <v>17144512</v>
      </c>
      <c r="BK58" s="61">
        <f t="shared" si="126"/>
        <v>592</v>
      </c>
      <c r="BL58" s="61">
        <f t="shared" si="126"/>
        <v>9226864.6400000006</v>
      </c>
      <c r="BM58" s="61">
        <f t="shared" si="126"/>
        <v>1385</v>
      </c>
      <c r="BN58" s="61">
        <f t="shared" si="126"/>
        <v>21586499.199999999</v>
      </c>
      <c r="BO58" s="61">
        <f t="shared" si="126"/>
        <v>0</v>
      </c>
      <c r="BP58" s="61">
        <f t="shared" si="126"/>
        <v>0</v>
      </c>
      <c r="BQ58" s="61">
        <f t="shared" si="126"/>
        <v>0</v>
      </c>
      <c r="BR58" s="61">
        <f t="shared" si="126"/>
        <v>0</v>
      </c>
      <c r="BS58" s="61">
        <f t="shared" si="126"/>
        <v>0</v>
      </c>
      <c r="BT58" s="61">
        <f t="shared" si="126"/>
        <v>0</v>
      </c>
      <c r="BU58" s="61">
        <f t="shared" si="126"/>
        <v>0</v>
      </c>
      <c r="BV58" s="61">
        <f t="shared" si="126"/>
        <v>0</v>
      </c>
      <c r="BW58" s="61">
        <f t="shared" si="126"/>
        <v>100</v>
      </c>
      <c r="BX58" s="61">
        <f t="shared" si="126"/>
        <v>1558592</v>
      </c>
      <c r="BY58" s="61">
        <f t="shared" si="126"/>
        <v>125</v>
      </c>
      <c r="BZ58" s="61">
        <f t="shared" si="126"/>
        <v>1948239.9999999998</v>
      </c>
      <c r="CA58" s="61">
        <f t="shared" si="126"/>
        <v>366</v>
      </c>
      <c r="CB58" s="61">
        <f t="shared" ref="CB58:EM58" si="127">SUM(CB59:CB61)</f>
        <v>5704446.7199999997</v>
      </c>
      <c r="CC58" s="61">
        <f t="shared" si="127"/>
        <v>150</v>
      </c>
      <c r="CD58" s="61">
        <f t="shared" si="127"/>
        <v>2337888</v>
      </c>
      <c r="CE58" s="61">
        <f t="shared" si="127"/>
        <v>377</v>
      </c>
      <c r="CF58" s="61">
        <f t="shared" si="127"/>
        <v>5875891.8400000008</v>
      </c>
      <c r="CG58" s="61">
        <f t="shared" si="127"/>
        <v>200</v>
      </c>
      <c r="CH58" s="61">
        <f t="shared" si="127"/>
        <v>3117184</v>
      </c>
      <c r="CI58" s="61">
        <f t="shared" si="127"/>
        <v>526</v>
      </c>
      <c r="CJ58" s="61">
        <f t="shared" si="127"/>
        <v>8198193.9200000009</v>
      </c>
      <c r="CK58" s="61">
        <f t="shared" si="127"/>
        <v>634</v>
      </c>
      <c r="CL58" s="61">
        <f t="shared" si="127"/>
        <v>9881473.2799999993</v>
      </c>
      <c r="CM58" s="61">
        <f t="shared" si="127"/>
        <v>900</v>
      </c>
      <c r="CN58" s="61">
        <f t="shared" si="127"/>
        <v>16832793.599999998</v>
      </c>
      <c r="CO58" s="61">
        <f t="shared" si="127"/>
        <v>330</v>
      </c>
      <c r="CP58" s="61">
        <f t="shared" si="127"/>
        <v>6172024.3199999994</v>
      </c>
      <c r="CQ58" s="61">
        <f t="shared" si="127"/>
        <v>455</v>
      </c>
      <c r="CR58" s="61">
        <f t="shared" si="127"/>
        <v>8509912.3200000003</v>
      </c>
      <c r="CS58" s="61">
        <f t="shared" si="127"/>
        <v>750</v>
      </c>
      <c r="CT58" s="61">
        <f t="shared" si="127"/>
        <v>14027328</v>
      </c>
      <c r="CU58" s="61">
        <f t="shared" si="127"/>
        <v>0</v>
      </c>
      <c r="CV58" s="61">
        <f t="shared" si="127"/>
        <v>0</v>
      </c>
      <c r="CW58" s="61">
        <f t="shared" si="127"/>
        <v>0</v>
      </c>
      <c r="CX58" s="61">
        <f t="shared" si="127"/>
        <v>0</v>
      </c>
      <c r="CY58" s="61">
        <f t="shared" si="127"/>
        <v>108</v>
      </c>
      <c r="CZ58" s="61">
        <f t="shared" si="127"/>
        <v>2019935.2320000001</v>
      </c>
      <c r="DA58" s="61">
        <f t="shared" si="127"/>
        <v>147</v>
      </c>
      <c r="DB58" s="61">
        <f t="shared" si="127"/>
        <v>2749356.2880000002</v>
      </c>
      <c r="DC58" s="61">
        <f t="shared" si="127"/>
        <v>538</v>
      </c>
      <c r="DD58" s="61">
        <f t="shared" si="127"/>
        <v>10062269.952</v>
      </c>
      <c r="DE58" s="61">
        <f t="shared" si="127"/>
        <v>140</v>
      </c>
      <c r="DF58" s="61">
        <f t="shared" si="127"/>
        <v>2618434.5600000001</v>
      </c>
      <c r="DG58" s="61">
        <f t="shared" si="127"/>
        <v>50</v>
      </c>
      <c r="DH58" s="61">
        <f t="shared" si="127"/>
        <v>935155.19999999995</v>
      </c>
      <c r="DI58" s="61">
        <f t="shared" si="127"/>
        <v>504</v>
      </c>
      <c r="DJ58" s="61">
        <f t="shared" si="127"/>
        <v>9426364.4159999993</v>
      </c>
      <c r="DK58" s="61">
        <f t="shared" si="127"/>
        <v>304</v>
      </c>
      <c r="DL58" s="61">
        <f t="shared" si="127"/>
        <v>5685743.6160000004</v>
      </c>
      <c r="DM58" s="61">
        <f t="shared" si="127"/>
        <v>800</v>
      </c>
      <c r="DN58" s="61">
        <f t="shared" si="127"/>
        <v>14962483.199999999</v>
      </c>
      <c r="DO58" s="61">
        <f t="shared" si="127"/>
        <v>223</v>
      </c>
      <c r="DP58" s="61">
        <f t="shared" si="127"/>
        <v>4170792.1919999998</v>
      </c>
      <c r="DQ58" s="61">
        <f t="shared" si="127"/>
        <v>170</v>
      </c>
      <c r="DR58" s="61">
        <f t="shared" si="127"/>
        <v>3179527.6799999997</v>
      </c>
      <c r="DS58" s="61">
        <f t="shared" si="127"/>
        <v>55</v>
      </c>
      <c r="DT58" s="61">
        <f t="shared" si="127"/>
        <v>1028670.72</v>
      </c>
      <c r="DU58" s="61">
        <f t="shared" si="127"/>
        <v>1</v>
      </c>
      <c r="DV58" s="61">
        <f t="shared" si="127"/>
        <v>18703.103999999999</v>
      </c>
      <c r="DW58" s="61">
        <f t="shared" si="127"/>
        <v>10</v>
      </c>
      <c r="DX58" s="61">
        <f t="shared" si="127"/>
        <v>248261.44</v>
      </c>
      <c r="DY58" s="61">
        <f t="shared" si="127"/>
        <v>54</v>
      </c>
      <c r="DZ58" s="61">
        <f t="shared" si="127"/>
        <v>1545009.9840000002</v>
      </c>
      <c r="EA58" s="61">
        <f t="shared" si="127"/>
        <v>0</v>
      </c>
      <c r="EB58" s="61">
        <f t="shared" si="127"/>
        <v>0</v>
      </c>
      <c r="EC58" s="61">
        <f t="shared" si="127"/>
        <v>13</v>
      </c>
      <c r="ED58" s="61">
        <f t="shared" si="127"/>
        <v>202616.95999999999</v>
      </c>
      <c r="EE58" s="61">
        <f t="shared" si="127"/>
        <v>0</v>
      </c>
      <c r="EF58" s="61">
        <f t="shared" si="127"/>
        <v>0</v>
      </c>
      <c r="EG58" s="61">
        <f t="shared" si="127"/>
        <v>0</v>
      </c>
      <c r="EH58" s="61">
        <f t="shared" si="127"/>
        <v>0</v>
      </c>
      <c r="EI58" s="61">
        <f t="shared" si="127"/>
        <v>0</v>
      </c>
      <c r="EJ58" s="61">
        <f t="shared" si="127"/>
        <v>0</v>
      </c>
      <c r="EK58" s="61">
        <f t="shared" si="127"/>
        <v>0</v>
      </c>
      <c r="EL58" s="61">
        <f t="shared" si="127"/>
        <v>0</v>
      </c>
      <c r="EM58" s="61">
        <f t="shared" si="127"/>
        <v>0</v>
      </c>
      <c r="EN58" s="61">
        <f t="shared" ref="EN58:ER58" si="128">SUM(EN59:EN61)</f>
        <v>0</v>
      </c>
      <c r="EO58" s="61"/>
      <c r="EP58" s="61"/>
      <c r="EQ58" s="61">
        <f t="shared" si="128"/>
        <v>16895</v>
      </c>
      <c r="ER58" s="61">
        <f t="shared" si="128"/>
        <v>282498807.80799997</v>
      </c>
    </row>
    <row r="59" spans="1:148" s="3" customFormat="1" ht="30" x14ac:dyDescent="0.25">
      <c r="A59" s="54"/>
      <c r="B59" s="54">
        <v>37</v>
      </c>
      <c r="C59" s="218" t="s">
        <v>250</v>
      </c>
      <c r="D59" s="117" t="s">
        <v>251</v>
      </c>
      <c r="E59" s="64">
        <v>13916</v>
      </c>
      <c r="F59" s="65">
        <v>0.8</v>
      </c>
      <c r="G59" s="66"/>
      <c r="H59" s="119">
        <v>1</v>
      </c>
      <c r="I59" s="120"/>
      <c r="J59" s="154"/>
      <c r="K59" s="118">
        <v>1.4</v>
      </c>
      <c r="L59" s="118">
        <v>1.68</v>
      </c>
      <c r="M59" s="118">
        <v>2.23</v>
      </c>
      <c r="N59" s="121">
        <v>2.57</v>
      </c>
      <c r="O59" s="69">
        <v>90</v>
      </c>
      <c r="P59" s="70">
        <f>O59*E59*F59*H59*K59*$P$9</f>
        <v>1402732.7999999998</v>
      </c>
      <c r="Q59" s="122"/>
      <c r="R59" s="70">
        <f>Q59*E59*F59*H59*K59*$R$9</f>
        <v>0</v>
      </c>
      <c r="S59" s="71"/>
      <c r="T59" s="71">
        <f>S59*E59*F59*H59*K59*$T$9</f>
        <v>0</v>
      </c>
      <c r="U59" s="69"/>
      <c r="V59" s="70">
        <f>SUM(U59*E59*F59*H59*K59*$V$9)</f>
        <v>0</v>
      </c>
      <c r="W59" s="69"/>
      <c r="X59" s="71">
        <f>SUM(W59*E59*F59*H59*K59*$X$9)</f>
        <v>0</v>
      </c>
      <c r="Y59" s="69"/>
      <c r="Z59" s="70">
        <f>SUM(Y59*E59*F59*H59*K59*$Z$9)</f>
        <v>0</v>
      </c>
      <c r="AA59" s="71">
        <v>340</v>
      </c>
      <c r="AB59" s="70">
        <f>SUM(AA59*E59*F59*H59*K59*$AB$9)</f>
        <v>5299212.8</v>
      </c>
      <c r="AC59" s="70"/>
      <c r="AD59" s="70"/>
      <c r="AE59" s="71">
        <v>700</v>
      </c>
      <c r="AF59" s="70">
        <f>SUM(AE59*E59*F59*H59*K59*$AF$9)</f>
        <v>10910144</v>
      </c>
      <c r="AG59" s="71"/>
      <c r="AH59" s="70">
        <f>SUM(AG59*E59*F59*H59*L59*$AH$9)</f>
        <v>0</v>
      </c>
      <c r="AI59" s="71">
        <v>421</v>
      </c>
      <c r="AJ59" s="70">
        <f>SUM(AI59*E59*F59*H59*L59*$AJ$9)</f>
        <v>7874006.7839999991</v>
      </c>
      <c r="AK59" s="69">
        <v>557</v>
      </c>
      <c r="AL59" s="70">
        <f>SUM(AK59*E59*F59*H59*K59*$AL$9)</f>
        <v>8681357.4399999995</v>
      </c>
      <c r="AM59" s="71"/>
      <c r="AN59" s="71">
        <f>SUM(AM59*E59*F59*H59*K59*$AN$9)</f>
        <v>0</v>
      </c>
      <c r="AO59" s="69"/>
      <c r="AP59" s="70">
        <f>SUM(AO59*E59*F59*H59*K59*$AP$9)</f>
        <v>0</v>
      </c>
      <c r="AQ59" s="69"/>
      <c r="AR59" s="70">
        <f>SUM(AQ59*E59*F59*H59*K59*$AR$9)</f>
        <v>0</v>
      </c>
      <c r="AS59" s="71"/>
      <c r="AT59" s="70">
        <f>SUM(E59*F59*H59*K59*AS59*$AT$9)</f>
        <v>0</v>
      </c>
      <c r="AU59" s="71"/>
      <c r="AV59" s="70">
        <f>SUM(AU59*E59*F59*H59*K59*$AV$9)</f>
        <v>0</v>
      </c>
      <c r="AW59" s="69"/>
      <c r="AX59" s="70">
        <f>SUM(AW59*E59*F59*H59*K59*$AX$9)</f>
        <v>0</v>
      </c>
      <c r="AY59" s="69">
        <v>520</v>
      </c>
      <c r="AZ59" s="71">
        <f>SUM(AY59*E59*F59*H59*K59*$AZ$9)</f>
        <v>8104678.3999999994</v>
      </c>
      <c r="BA59" s="69">
        <v>1143</v>
      </c>
      <c r="BB59" s="70">
        <f>SUM(BA59*E59*F59*H59*K59*$BB$9)</f>
        <v>17814706.559999999</v>
      </c>
      <c r="BC59" s="69">
        <v>813</v>
      </c>
      <c r="BD59" s="70">
        <f>SUM(BC59*E59*F59*H59*K59*$BD$9)</f>
        <v>12671352.959999999</v>
      </c>
      <c r="BE59" s="69">
        <v>744</v>
      </c>
      <c r="BF59" s="70">
        <f>SUM(BE59*E59*F59*H59*K59*$BF$9)</f>
        <v>11595924.48</v>
      </c>
      <c r="BG59" s="79">
        <v>460</v>
      </c>
      <c r="BH59" s="70">
        <f>SUM(BG59*E59*F59*H59*K59*$BH$9)</f>
        <v>7169523.1999999993</v>
      </c>
      <c r="BI59" s="69">
        <v>1100</v>
      </c>
      <c r="BJ59" s="70">
        <f>BI59*E59*F59*H59*K59*$BJ$9</f>
        <v>17144512</v>
      </c>
      <c r="BK59" s="69">
        <v>592</v>
      </c>
      <c r="BL59" s="70">
        <f>BK59*E59*F59*H59*K59*$BL$9</f>
        <v>9226864.6400000006</v>
      </c>
      <c r="BM59" s="69">
        <v>1385</v>
      </c>
      <c r="BN59" s="70">
        <f>BM59*E59*F59*H59*K59*$BN$9</f>
        <v>21586499.199999999</v>
      </c>
      <c r="BO59" s="69"/>
      <c r="BP59" s="70">
        <f>SUM(BO59*E59*F59*H59*K59*$BP$9)</f>
        <v>0</v>
      </c>
      <c r="BQ59" s="69"/>
      <c r="BR59" s="70">
        <f>SUM(BQ59*E59*F59*H59*K59*$BR$9)</f>
        <v>0</v>
      </c>
      <c r="BS59" s="69"/>
      <c r="BT59" s="70">
        <f>SUM(BS59*E59*F59*H59*K59*$BT$9)</f>
        <v>0</v>
      </c>
      <c r="BU59" s="69"/>
      <c r="BV59" s="70">
        <f>SUM(BU59*E59*F59*H59*K59*$BV$9)</f>
        <v>0</v>
      </c>
      <c r="BW59" s="69">
        <v>100</v>
      </c>
      <c r="BX59" s="70">
        <f>SUM(BW59*E59*F59*H59*K59*$BX$9)</f>
        <v>1558592</v>
      </c>
      <c r="BY59" s="73">
        <v>125</v>
      </c>
      <c r="BZ59" s="74">
        <f>BY59*E59*F59*H59*K59*$BZ$9</f>
        <v>1948239.9999999998</v>
      </c>
      <c r="CA59" s="69">
        <v>366</v>
      </c>
      <c r="CB59" s="70">
        <f>SUM(CA59*E59*F59*H59*K59*$CB$9)</f>
        <v>5704446.7199999997</v>
      </c>
      <c r="CC59" s="71">
        <v>150</v>
      </c>
      <c r="CD59" s="70">
        <f>SUM(CC59*E59*F59*H59*K59*$CD$9)</f>
        <v>2337888</v>
      </c>
      <c r="CE59" s="69">
        <v>377</v>
      </c>
      <c r="CF59" s="70">
        <f>SUM(CE59*E59*F59*H59*K59*$CF$9)</f>
        <v>5875891.8400000008</v>
      </c>
      <c r="CG59" s="69">
        <v>200</v>
      </c>
      <c r="CH59" s="70">
        <f>SUM(CG59*E59*F59*H59*K59*$CH$9)</f>
        <v>3117184</v>
      </c>
      <c r="CI59" s="79">
        <v>526</v>
      </c>
      <c r="CJ59" s="70">
        <f>CI59*E59*F59*H59*K59*$CJ$9</f>
        <v>8198193.9200000009</v>
      </c>
      <c r="CK59" s="79">
        <v>634</v>
      </c>
      <c r="CL59" s="70">
        <f>SUM(CK59*E59*F59*H59*K59*$CL$9)</f>
        <v>9881473.2799999993</v>
      </c>
      <c r="CM59" s="71">
        <v>900</v>
      </c>
      <c r="CN59" s="70">
        <f>SUM(CM59*E59*F59*H59*L59*$CN$9)</f>
        <v>16832793.599999998</v>
      </c>
      <c r="CO59" s="69">
        <v>330</v>
      </c>
      <c r="CP59" s="70">
        <f>SUM(CO59*E59*F59*H59*L59*$CP$9)</f>
        <v>6172024.3199999994</v>
      </c>
      <c r="CQ59" s="69">
        <v>455</v>
      </c>
      <c r="CR59" s="70">
        <f>SUM(CQ59*E59*F59*H59*L59*$CR$9)</f>
        <v>8509912.3200000003</v>
      </c>
      <c r="CS59" s="71">
        <v>750</v>
      </c>
      <c r="CT59" s="70">
        <f>SUM(CS59*E59*F59*H59*L59*$CT$9)</f>
        <v>14027328</v>
      </c>
      <c r="CU59" s="80"/>
      <c r="CV59" s="70">
        <f>SUM(CU59*E59*F59*H59*L59*$CV$9)</f>
        <v>0</v>
      </c>
      <c r="CW59" s="71"/>
      <c r="CX59" s="70">
        <f>SUM(CW59*E59*F59*H59*L59*$CX$9)</f>
        <v>0</v>
      </c>
      <c r="CY59" s="69">
        <v>108</v>
      </c>
      <c r="CZ59" s="70">
        <f>SUM(CY59*E59*F59*H59*L59*$CZ$9)</f>
        <v>2019935.2320000001</v>
      </c>
      <c r="DA59" s="69">
        <v>147</v>
      </c>
      <c r="DB59" s="70">
        <f>SUM(DA59*E59*F59*H59*L59*$DB$9)</f>
        <v>2749356.2880000002</v>
      </c>
      <c r="DC59" s="79">
        <v>538</v>
      </c>
      <c r="DD59" s="70">
        <f>SUM(DC59*E59*F59*H59*L59*$DD$9)</f>
        <v>10062269.952</v>
      </c>
      <c r="DE59" s="71">
        <v>140</v>
      </c>
      <c r="DF59" s="70">
        <f>SUM(DE59*E59*F59*H59*L59*$DF$9)</f>
        <v>2618434.5600000001</v>
      </c>
      <c r="DG59" s="69">
        <v>50</v>
      </c>
      <c r="DH59" s="70">
        <f>SUM(DG59*E59*F59*H59*L59*$DH$9)</f>
        <v>935155.19999999995</v>
      </c>
      <c r="DI59" s="79">
        <v>504</v>
      </c>
      <c r="DJ59" s="70">
        <f>SUM(DI59*E59*F59*H59*L59*$DJ$9)</f>
        <v>9426364.4159999993</v>
      </c>
      <c r="DK59" s="69">
        <v>304</v>
      </c>
      <c r="DL59" s="70">
        <f>SUM(DK59*E59*F59*H59*L59*$DL$9)</f>
        <v>5685743.6160000004</v>
      </c>
      <c r="DM59" s="69">
        <v>800</v>
      </c>
      <c r="DN59" s="70">
        <f>SUM(DM59*E59*F59*H59*L59*$DN$9)</f>
        <v>14962483.199999999</v>
      </c>
      <c r="DO59" s="69">
        <v>223</v>
      </c>
      <c r="DP59" s="70">
        <f>SUM(DO59*E59*F59*H59*L59*$DP$9)</f>
        <v>4170792.1919999998</v>
      </c>
      <c r="DQ59" s="69">
        <v>170</v>
      </c>
      <c r="DR59" s="70">
        <f>DQ59*E59*F59*H59*L59*$DR$9</f>
        <v>3179527.6799999997</v>
      </c>
      <c r="DS59" s="69">
        <v>55</v>
      </c>
      <c r="DT59" s="70">
        <f>SUM(DS59*E59*F59*H59*L59*$DT$9)</f>
        <v>1028670.72</v>
      </c>
      <c r="DU59" s="79">
        <v>1</v>
      </c>
      <c r="DV59" s="70">
        <f>SUM(DU59*E59*F59*H59*L59*$DV$9)</f>
        <v>18703.103999999999</v>
      </c>
      <c r="DW59" s="79">
        <v>10</v>
      </c>
      <c r="DX59" s="70">
        <f>SUM(DW59*E59*F59*H59*M59*$DX$9)</f>
        <v>248261.44</v>
      </c>
      <c r="DY59" s="69">
        <v>54</v>
      </c>
      <c r="DZ59" s="70">
        <f>SUM(DY59*E59*F59*H59*N59*$DZ$9)</f>
        <v>1545009.9840000002</v>
      </c>
      <c r="EA59" s="69"/>
      <c r="EB59" s="70">
        <f>SUM(EA59*E59*F59*H59*K59*$EB$9)</f>
        <v>0</v>
      </c>
      <c r="EC59" s="69">
        <v>13</v>
      </c>
      <c r="ED59" s="70">
        <f>SUM(EC59*E59*F59*H59*K59*$ED$9)</f>
        <v>202616.95999999999</v>
      </c>
      <c r="EE59" s="69"/>
      <c r="EF59" s="70">
        <f>SUM(EE59*E59*F59*H59*K59*$EF$9)</f>
        <v>0</v>
      </c>
      <c r="EG59" s="69"/>
      <c r="EH59" s="70">
        <f>SUM(EG59*E59*F59*H59*K59*$EH$9)</f>
        <v>0</v>
      </c>
      <c r="EI59" s="69"/>
      <c r="EJ59" s="70">
        <f>EI59*E59*F59*H59*K59*$EJ$9</f>
        <v>0</v>
      </c>
      <c r="EK59" s="69"/>
      <c r="EL59" s="70">
        <f>EK59*E59*F59*H59*K59*$EL$9</f>
        <v>0</v>
      </c>
      <c r="EM59" s="69"/>
      <c r="EN59" s="70"/>
      <c r="EO59" s="75"/>
      <c r="EP59" s="75"/>
      <c r="EQ59" s="76">
        <f t="shared" ref="EQ59:ER61" si="129">SUM(O59,Y59,Q59,S59,AA59,U59,W59,AE59,AG59,AI59,AK59,AM59,AS59,AU59,AW59,AQ59,CM59,CS59,CW59,CA59,CC59,DC59,DE59,DG59,DI59,DK59,DM59,DO59,AY59,AO59,BA59,BC59,BE59,BG59,BI59,BK59,BM59,BO59,BQ59,BS59,BU59,EE59,EG59,EA59,EC59,BW59,BY59,CU59,CO59,CQ59,CY59,DA59,CE59,CG59,CI59,CK59,DQ59,DS59,DU59,DW59,DY59,EI59,EK59,EM59)</f>
        <v>16895</v>
      </c>
      <c r="ER59" s="76">
        <f t="shared" si="129"/>
        <v>282498807.80799997</v>
      </c>
    </row>
    <row r="60" spans="1:148" s="3" customFormat="1" ht="30" customHeight="1" x14ac:dyDescent="0.25">
      <c r="A60" s="54"/>
      <c r="B60" s="54">
        <v>38</v>
      </c>
      <c r="C60" s="218" t="s">
        <v>252</v>
      </c>
      <c r="D60" s="117" t="s">
        <v>253</v>
      </c>
      <c r="E60" s="64">
        <v>13916</v>
      </c>
      <c r="F60" s="65">
        <v>3.39</v>
      </c>
      <c r="G60" s="66"/>
      <c r="H60" s="119">
        <v>1</v>
      </c>
      <c r="I60" s="120"/>
      <c r="J60" s="127"/>
      <c r="K60" s="118">
        <v>1.4</v>
      </c>
      <c r="L60" s="118">
        <v>1.68</v>
      </c>
      <c r="M60" s="118">
        <v>2.23</v>
      </c>
      <c r="N60" s="121">
        <v>2.57</v>
      </c>
      <c r="O60" s="128"/>
      <c r="P60" s="70">
        <f>O60*E60*F60*H60*K60*$P$9</f>
        <v>0</v>
      </c>
      <c r="Q60" s="122"/>
      <c r="R60" s="70">
        <f>Q60*E60*F60*H60*K60*$R$9</f>
        <v>0</v>
      </c>
      <c r="S60" s="122"/>
      <c r="T60" s="71">
        <f>S60*E60*F60*H60*K60*$T$9</f>
        <v>0</v>
      </c>
      <c r="U60" s="128"/>
      <c r="V60" s="70">
        <f>SUM(U60*E60*F60*H60*K60*$V$9)</f>
        <v>0</v>
      </c>
      <c r="W60" s="128"/>
      <c r="X60" s="71">
        <f>SUM(W60*E60*F60*H60*K60*$X$9)</f>
        <v>0</v>
      </c>
      <c r="Y60" s="128"/>
      <c r="Z60" s="70">
        <f>SUM(Y60*E60*F60*H60*K60*$Z$9)</f>
        <v>0</v>
      </c>
      <c r="AA60" s="122"/>
      <c r="AB60" s="70">
        <f>SUM(AA60*E60*F60*H60*K60*$AB$9)</f>
        <v>0</v>
      </c>
      <c r="AC60" s="138"/>
      <c r="AD60" s="138"/>
      <c r="AE60" s="122"/>
      <c r="AF60" s="70">
        <f>SUM(AE60*E60*F60*H60*K60*$AF$9)</f>
        <v>0</v>
      </c>
      <c r="AG60" s="122"/>
      <c r="AH60" s="70">
        <f>SUM(AG60*E60*F60*H60*L60*$AH$9)</f>
        <v>0</v>
      </c>
      <c r="AI60" s="122"/>
      <c r="AJ60" s="70">
        <f>SUM(AI60*E60*F60*H60*L60*$AJ$9)</f>
        <v>0</v>
      </c>
      <c r="AK60" s="128"/>
      <c r="AL60" s="70">
        <f>SUM(AK60*E60*F60*H60*K60*$AL$9)</f>
        <v>0</v>
      </c>
      <c r="AM60" s="122"/>
      <c r="AN60" s="71">
        <f>SUM(AM60*E60*F60*H60*K60*$AN$9)</f>
        <v>0</v>
      </c>
      <c r="AO60" s="128"/>
      <c r="AP60" s="70">
        <f>SUM(AO60*E60*F60*H60*K60*$AP$9)</f>
        <v>0</v>
      </c>
      <c r="AQ60" s="69"/>
      <c r="AR60" s="70">
        <f>SUM(AQ60*E60*F60*H60*K60*$AR$9)</f>
        <v>0</v>
      </c>
      <c r="AS60" s="122"/>
      <c r="AT60" s="70">
        <f>SUM(E60*F60*H60*K60*AS60*$AT$9)</f>
        <v>0</v>
      </c>
      <c r="AU60" s="122"/>
      <c r="AV60" s="70">
        <f>SUM(AU60*E60*F60*H60*K60*$AV$9)</f>
        <v>0</v>
      </c>
      <c r="AW60" s="128"/>
      <c r="AX60" s="70">
        <f>SUM(AW60*E60*F60*H60*K60*$AX$9)</f>
        <v>0</v>
      </c>
      <c r="AY60" s="128"/>
      <c r="AZ60" s="71">
        <f>SUM(AY60*E60*F60*H60*K60*$AZ$9)</f>
        <v>0</v>
      </c>
      <c r="BA60" s="128"/>
      <c r="BB60" s="70">
        <f>SUM(BA60*E60*F60*H60*K60*$BB$9)</f>
        <v>0</v>
      </c>
      <c r="BC60" s="128"/>
      <c r="BD60" s="70">
        <f>SUM(BC60*E60*F60*H60*K60*$BD$9)</f>
        <v>0</v>
      </c>
      <c r="BE60" s="128"/>
      <c r="BF60" s="70">
        <f>SUM(BE60*E60*F60*H60*K60*$BF$9)</f>
        <v>0</v>
      </c>
      <c r="BG60" s="150"/>
      <c r="BH60" s="70">
        <f>SUM(BG60*E60*F60*H60*K60*$BH$9)</f>
        <v>0</v>
      </c>
      <c r="BI60" s="128"/>
      <c r="BJ60" s="70">
        <f>BI60*E60*F60*H60*K60*$BJ$9</f>
        <v>0</v>
      </c>
      <c r="BK60" s="128"/>
      <c r="BL60" s="70">
        <f>BK60*E60*F60*H60*K60*$BL$9</f>
        <v>0</v>
      </c>
      <c r="BM60" s="128"/>
      <c r="BN60" s="70">
        <f>BM60*E60*F60*H60*K60*$BN$9</f>
        <v>0</v>
      </c>
      <c r="BO60" s="128"/>
      <c r="BP60" s="70">
        <f>SUM(BO60*E60*F60*H60*K60*$BP$9)</f>
        <v>0</v>
      </c>
      <c r="BQ60" s="128"/>
      <c r="BR60" s="70">
        <f>SUM(BQ60*E60*F60*H60*K60*$BR$9)</f>
        <v>0</v>
      </c>
      <c r="BS60" s="128"/>
      <c r="BT60" s="70">
        <f>SUM(BS60*E60*F60*H60*K60*$BT$9)</f>
        <v>0</v>
      </c>
      <c r="BU60" s="128"/>
      <c r="BV60" s="70">
        <f>SUM(BU60*E60*F60*H60*K60*$BV$9)</f>
        <v>0</v>
      </c>
      <c r="BW60" s="128"/>
      <c r="BX60" s="70">
        <f>SUM(BW60*E60*F60*H60*K60*$BX$9)</f>
        <v>0</v>
      </c>
      <c r="BY60" s="139"/>
      <c r="BZ60" s="74">
        <f>BY60*E60*F60*H60*K60*$BZ$9</f>
        <v>0</v>
      </c>
      <c r="CA60" s="128"/>
      <c r="CB60" s="70">
        <f>SUM(CA60*E60*F60*H60*K60*$CB$9)</f>
        <v>0</v>
      </c>
      <c r="CC60" s="122"/>
      <c r="CD60" s="70">
        <f>SUM(CC60*E60*F60*H60*K60*$CD$9)</f>
        <v>0</v>
      </c>
      <c r="CE60" s="128"/>
      <c r="CF60" s="70">
        <f>SUM(CE60*E60*F60*H60*K60*$CF$9)</f>
        <v>0</v>
      </c>
      <c r="CG60" s="128"/>
      <c r="CH60" s="70">
        <f>SUM(CG60*E60*F60*H60*K60*$CH$9)</f>
        <v>0</v>
      </c>
      <c r="CI60" s="150"/>
      <c r="CJ60" s="70">
        <f>CI60*E60*F60*H60*K60*$CJ$9</f>
        <v>0</v>
      </c>
      <c r="CK60" s="150"/>
      <c r="CL60" s="70">
        <f>SUM(CK60*E60*F60*H60*K60*$CL$9)</f>
        <v>0</v>
      </c>
      <c r="CM60" s="122"/>
      <c r="CN60" s="70">
        <f>SUM(CM60*E60*F60*H60*L60*$CN$9)</f>
        <v>0</v>
      </c>
      <c r="CO60" s="128"/>
      <c r="CP60" s="70">
        <f>SUM(CO60*E60*F60*H60*L60*$CP$9)</f>
        <v>0</v>
      </c>
      <c r="CQ60" s="128"/>
      <c r="CR60" s="70">
        <f>SUM(CQ60*E60*F60*H60*L60*$CR$9)</f>
        <v>0</v>
      </c>
      <c r="CS60" s="122"/>
      <c r="CT60" s="70">
        <f>SUM(CS60*E60*F60*H60*L60*$CT$9)</f>
        <v>0</v>
      </c>
      <c r="CU60" s="129"/>
      <c r="CV60" s="70">
        <f>SUM(CU60*E60*F60*H60*L60*$CV$9)</f>
        <v>0</v>
      </c>
      <c r="CW60" s="122"/>
      <c r="CX60" s="70">
        <f>SUM(CW60*E60*F60*H60*L60*$CX$9)</f>
        <v>0</v>
      </c>
      <c r="CY60" s="128"/>
      <c r="CZ60" s="70">
        <f>SUM(CY60*E60*F60*H60*L60*$CZ$9)</f>
        <v>0</v>
      </c>
      <c r="DA60" s="128"/>
      <c r="DB60" s="70">
        <f>SUM(DA60*E60*F60*H60*L60*$DB$9)</f>
        <v>0</v>
      </c>
      <c r="DC60" s="150"/>
      <c r="DD60" s="70">
        <f>SUM(DC60*E60*F60*H60*L60*$DD$9)</f>
        <v>0</v>
      </c>
      <c r="DE60" s="122"/>
      <c r="DF60" s="70">
        <f>SUM(DE60*E60*F60*H60*L60*$DF$9)</f>
        <v>0</v>
      </c>
      <c r="DG60" s="128"/>
      <c r="DH60" s="70">
        <f>SUM(DG60*E60*F60*H60*L60*$DH$9)</f>
        <v>0</v>
      </c>
      <c r="DI60" s="150"/>
      <c r="DJ60" s="70">
        <f>SUM(DI60*E60*F60*H60*L60*$DJ$9)</f>
        <v>0</v>
      </c>
      <c r="DK60" s="128"/>
      <c r="DL60" s="70">
        <f>SUM(DK60*E60*F60*H60*L60*$DL$9)</f>
        <v>0</v>
      </c>
      <c r="DM60" s="128"/>
      <c r="DN60" s="70">
        <f>SUM(DM60*E60*F60*H60*L60*$DN$9)</f>
        <v>0</v>
      </c>
      <c r="DO60" s="128"/>
      <c r="DP60" s="70">
        <f>SUM(DO60*E60*F60*H60*L60*$DP$9)</f>
        <v>0</v>
      </c>
      <c r="DQ60" s="128"/>
      <c r="DR60" s="70">
        <f>DQ60*E60*F60*H60*L60*$DR$9</f>
        <v>0</v>
      </c>
      <c r="DS60" s="128"/>
      <c r="DT60" s="70">
        <f>SUM(DS60*E60*F60*H60*L60*$DT$9)</f>
        <v>0</v>
      </c>
      <c r="DU60" s="150"/>
      <c r="DV60" s="70">
        <f>SUM(DU60*E60*F60*H60*L60*$DV$9)</f>
        <v>0</v>
      </c>
      <c r="DW60" s="150"/>
      <c r="DX60" s="70">
        <f>SUM(DW60*E60*F60*H60*M60*$DX$9)</f>
        <v>0</v>
      </c>
      <c r="DY60" s="128"/>
      <c r="DZ60" s="70">
        <f>SUM(DY60*E60*F60*H60*N60*$DZ$9)</f>
        <v>0</v>
      </c>
      <c r="EA60" s="69"/>
      <c r="EB60" s="70">
        <f>SUM(EA60*E60*F60*H60*K60*$EB$9)</f>
        <v>0</v>
      </c>
      <c r="EC60" s="69"/>
      <c r="ED60" s="70">
        <f>SUM(EC60*E60*F60*H60*K60*$ED$9)</f>
        <v>0</v>
      </c>
      <c r="EE60" s="128"/>
      <c r="EF60" s="70">
        <f>SUM(EE60*E60*F60*H60*K60*$EF$9)</f>
        <v>0</v>
      </c>
      <c r="EG60" s="128"/>
      <c r="EH60" s="70">
        <f>SUM(EG60*E60*F60*H60*K60*$EH$9)</f>
        <v>0</v>
      </c>
      <c r="EI60" s="69"/>
      <c r="EJ60" s="70">
        <f>EI60*E60*F60*H60*K60*$EJ$9</f>
        <v>0</v>
      </c>
      <c r="EK60" s="69"/>
      <c r="EL60" s="70">
        <f>EK60*E60*F60*H60*K60*$EL$9</f>
        <v>0</v>
      </c>
      <c r="EM60" s="69"/>
      <c r="EN60" s="70"/>
      <c r="EO60" s="75"/>
      <c r="EP60" s="75"/>
      <c r="EQ60" s="76">
        <f t="shared" si="129"/>
        <v>0</v>
      </c>
      <c r="ER60" s="76">
        <f t="shared" si="129"/>
        <v>0</v>
      </c>
    </row>
    <row r="61" spans="1:148" s="221" customFormat="1" ht="90" customHeight="1" x14ac:dyDescent="0.25">
      <c r="A61" s="54"/>
      <c r="B61" s="54">
        <v>39</v>
      </c>
      <c r="C61" s="218" t="s">
        <v>254</v>
      </c>
      <c r="D61" s="117" t="s">
        <v>255</v>
      </c>
      <c r="E61" s="64">
        <v>13916</v>
      </c>
      <c r="F61" s="65">
        <v>5.07</v>
      </c>
      <c r="G61" s="66"/>
      <c r="H61" s="119">
        <v>1</v>
      </c>
      <c r="I61" s="120"/>
      <c r="J61" s="127"/>
      <c r="K61" s="118">
        <v>1.4</v>
      </c>
      <c r="L61" s="118">
        <v>1.68</v>
      </c>
      <c r="M61" s="118">
        <v>2.23</v>
      </c>
      <c r="N61" s="121">
        <v>2.57</v>
      </c>
      <c r="O61" s="128"/>
      <c r="P61" s="70">
        <f>O61*E61*F61*H61*K61*$P$9</f>
        <v>0</v>
      </c>
      <c r="Q61" s="122"/>
      <c r="R61" s="70">
        <f>Q61*E61*F61*H61*K61*$R$9</f>
        <v>0</v>
      </c>
      <c r="S61" s="122"/>
      <c r="T61" s="71">
        <f>S61*E61*F61*H61*K61*$T$9</f>
        <v>0</v>
      </c>
      <c r="U61" s="128"/>
      <c r="V61" s="70">
        <f>SUM(U61*E61*F61*H61*K61*$V$9)</f>
        <v>0</v>
      </c>
      <c r="W61" s="128"/>
      <c r="X61" s="71">
        <f>SUM(W61*E61*F61*H61*K61*$X$9)</f>
        <v>0</v>
      </c>
      <c r="Y61" s="128"/>
      <c r="Z61" s="70">
        <f>SUM(Y61*E61*F61*H61*K61*$Z$9)</f>
        <v>0</v>
      </c>
      <c r="AA61" s="122"/>
      <c r="AB61" s="70">
        <f>SUM(AA61*E61*F61*H61*K61*$AB$9)</f>
        <v>0</v>
      </c>
      <c r="AC61" s="138"/>
      <c r="AD61" s="138"/>
      <c r="AE61" s="122"/>
      <c r="AF61" s="70">
        <f>SUM(AE61*E61*F61*H61*K61*$AF$9)</f>
        <v>0</v>
      </c>
      <c r="AG61" s="122"/>
      <c r="AH61" s="70">
        <f>SUM(AG61*E61*F61*H61*L61*$AH$9)</f>
        <v>0</v>
      </c>
      <c r="AI61" s="122"/>
      <c r="AJ61" s="70">
        <f>SUM(AI61*E61*F61*H61*L61*$AJ$9)</f>
        <v>0</v>
      </c>
      <c r="AK61" s="128"/>
      <c r="AL61" s="70">
        <f>SUM(AK61*E61*F61*H61*K61*$AL$9)</f>
        <v>0</v>
      </c>
      <c r="AM61" s="122"/>
      <c r="AN61" s="71">
        <f>SUM(AM61*E61*F61*H61*K61*$AN$9)</f>
        <v>0</v>
      </c>
      <c r="AO61" s="128"/>
      <c r="AP61" s="70">
        <f>SUM(AO61*E61*F61*H61*K61*$AP$9)</f>
        <v>0</v>
      </c>
      <c r="AQ61" s="131"/>
      <c r="AR61" s="70">
        <f>SUM(AQ61*E61*F61*H61*K61*$AR$9)</f>
        <v>0</v>
      </c>
      <c r="AS61" s="122"/>
      <c r="AT61" s="70">
        <f>SUM(E61*F61*H61*K61*AS61*$AT$9)</f>
        <v>0</v>
      </c>
      <c r="AU61" s="122"/>
      <c r="AV61" s="70">
        <f>SUM(AU61*E61*F61*H61*K61*$AV$9)</f>
        <v>0</v>
      </c>
      <c r="AW61" s="128"/>
      <c r="AX61" s="70">
        <f>SUM(AW61*E61*F61*H61*K61*$AX$9)</f>
        <v>0</v>
      </c>
      <c r="AY61" s="128"/>
      <c r="AZ61" s="71">
        <f>SUM(AY61*E61*F61*H61*K61*$AZ$9)</f>
        <v>0</v>
      </c>
      <c r="BA61" s="128"/>
      <c r="BB61" s="70">
        <f>SUM(BA61*E61*F61*H61*K61*$BB$9)</f>
        <v>0</v>
      </c>
      <c r="BC61" s="128"/>
      <c r="BD61" s="70">
        <f>SUM(BC61*E61*F61*H61*K61*$BD$9)</f>
        <v>0</v>
      </c>
      <c r="BE61" s="128"/>
      <c r="BF61" s="70">
        <f>SUM(BE61*E61*F61*H61*K61*$BF$9)</f>
        <v>0</v>
      </c>
      <c r="BG61" s="150"/>
      <c r="BH61" s="70">
        <f>SUM(BG61*E61*F61*H61*K61*$BH$9)</f>
        <v>0</v>
      </c>
      <c r="BI61" s="128"/>
      <c r="BJ61" s="70">
        <f>BI61*E61*F61*H61*K61*$BJ$9</f>
        <v>0</v>
      </c>
      <c r="BK61" s="128"/>
      <c r="BL61" s="70">
        <f>BK61*E61*F61*H61*K61*$BL$9</f>
        <v>0</v>
      </c>
      <c r="BM61" s="128"/>
      <c r="BN61" s="70">
        <f>BM61*E61*F61*H61*K61*$BN$9</f>
        <v>0</v>
      </c>
      <c r="BO61" s="128"/>
      <c r="BP61" s="70">
        <f>SUM(BO61*E61*F61*H61*K61*$BP$9)</f>
        <v>0</v>
      </c>
      <c r="BQ61" s="128"/>
      <c r="BR61" s="70">
        <f>SUM(BQ61*E61*F61*H61*K61*$BR$9)</f>
        <v>0</v>
      </c>
      <c r="BS61" s="128"/>
      <c r="BT61" s="70">
        <f>SUM(BS61*E61*F61*H61*K61*$BT$9)</f>
        <v>0</v>
      </c>
      <c r="BU61" s="128"/>
      <c r="BV61" s="70">
        <f>SUM(BU61*E61*F61*H61*K61*$BV$9)</f>
        <v>0</v>
      </c>
      <c r="BW61" s="128"/>
      <c r="BX61" s="70">
        <f>SUM(BW61*E61*F61*H61*K61*$BX$9)</f>
        <v>0</v>
      </c>
      <c r="BY61" s="139"/>
      <c r="BZ61" s="74">
        <f>BY61*E61*F61*H61*K61*$BZ$9</f>
        <v>0</v>
      </c>
      <c r="CA61" s="128"/>
      <c r="CB61" s="70">
        <f>SUM(CA61*E61*F61*H61*K61*$CB$9)</f>
        <v>0</v>
      </c>
      <c r="CC61" s="122"/>
      <c r="CD61" s="70">
        <f>SUM(CC61*E61*F61*H61*K61*$CD$9)</f>
        <v>0</v>
      </c>
      <c r="CE61" s="128"/>
      <c r="CF61" s="70">
        <f>SUM(CE61*E61*F61*H61*K61*$CF$9)</f>
        <v>0</v>
      </c>
      <c r="CG61" s="128"/>
      <c r="CH61" s="70">
        <f>SUM(CG61*E61*F61*H61*K61*$CH$9)</f>
        <v>0</v>
      </c>
      <c r="CI61" s="150"/>
      <c r="CJ61" s="70">
        <f>CI61*E61*F61*H61*K61*$CJ$9</f>
        <v>0</v>
      </c>
      <c r="CK61" s="150"/>
      <c r="CL61" s="70">
        <f>SUM(CK61*E61*F61*H61*K61*$CL$9)</f>
        <v>0</v>
      </c>
      <c r="CM61" s="122"/>
      <c r="CN61" s="70">
        <f>SUM(CM61*E61*F61*H61*L61*$CN$9)</f>
        <v>0</v>
      </c>
      <c r="CO61" s="128"/>
      <c r="CP61" s="70">
        <f>SUM(CO61*E61*F61*H61*L61*$CP$9)</f>
        <v>0</v>
      </c>
      <c r="CQ61" s="128"/>
      <c r="CR61" s="70">
        <f>SUM(CQ61*E61*F61*H61*L61*$CR$9)</f>
        <v>0</v>
      </c>
      <c r="CS61" s="122"/>
      <c r="CT61" s="70">
        <f>SUM(CS61*E61*F61*H61*L61*$CT$9)</f>
        <v>0</v>
      </c>
      <c r="CU61" s="129"/>
      <c r="CV61" s="70">
        <f>SUM(CU61*E61*F61*H61*L61*$CV$9)</f>
        <v>0</v>
      </c>
      <c r="CW61" s="122"/>
      <c r="CX61" s="70">
        <f>SUM(CW61*E61*F61*H61*L61*$CX$9)</f>
        <v>0</v>
      </c>
      <c r="CY61" s="128"/>
      <c r="CZ61" s="70">
        <f>SUM(CY61*E61*F61*H61*L61*$CZ$9)</f>
        <v>0</v>
      </c>
      <c r="DA61" s="128"/>
      <c r="DB61" s="70">
        <f>SUM(DA61*E61*F61*H61*L61*$DB$9)</f>
        <v>0</v>
      </c>
      <c r="DC61" s="150"/>
      <c r="DD61" s="70">
        <f>SUM(DC61*E61*F61*H61*L61*$DD$9)</f>
        <v>0</v>
      </c>
      <c r="DE61" s="122"/>
      <c r="DF61" s="70">
        <f>SUM(DE61*E61*F61*H61*L61*$DF$9)</f>
        <v>0</v>
      </c>
      <c r="DG61" s="128"/>
      <c r="DH61" s="70">
        <f>SUM(DG61*E61*F61*H61*L61*$DH$9)</f>
        <v>0</v>
      </c>
      <c r="DI61" s="150"/>
      <c r="DJ61" s="70">
        <f>SUM(DI61*E61*F61*H61*L61*$DJ$9)</f>
        <v>0</v>
      </c>
      <c r="DK61" s="128"/>
      <c r="DL61" s="70">
        <f>SUM(DK61*E61*F61*H61*L61*$DL$9)</f>
        <v>0</v>
      </c>
      <c r="DM61" s="128"/>
      <c r="DN61" s="70">
        <f>SUM(DM61*E61*F61*H61*L61*$DN$9)</f>
        <v>0</v>
      </c>
      <c r="DO61" s="128"/>
      <c r="DP61" s="70">
        <f>SUM(DO61*E61*F61*H61*L61*$DP$9)</f>
        <v>0</v>
      </c>
      <c r="DQ61" s="128"/>
      <c r="DR61" s="70">
        <f>DQ61*E61*F61*H61*L61*$DR$9</f>
        <v>0</v>
      </c>
      <c r="DS61" s="128"/>
      <c r="DT61" s="70">
        <f>SUM(DS61*E61*F61*H61*L61*$DT$9)</f>
        <v>0</v>
      </c>
      <c r="DU61" s="150"/>
      <c r="DV61" s="70">
        <f>SUM(DU61*E61*F61*H61*L61*$DV$9)</f>
        <v>0</v>
      </c>
      <c r="DW61" s="150"/>
      <c r="DX61" s="70">
        <f>SUM(DW61*E61*F61*H61*M61*$DX$9)</f>
        <v>0</v>
      </c>
      <c r="DY61" s="128"/>
      <c r="DZ61" s="70">
        <f>SUM(DY61*E61*F61*H61*N61*$DZ$9)</f>
        <v>0</v>
      </c>
      <c r="EA61" s="131"/>
      <c r="EB61" s="70">
        <f>SUM(EA61*E61*F61*H61*K61*$EB$9)</f>
        <v>0</v>
      </c>
      <c r="EC61" s="128"/>
      <c r="ED61" s="70">
        <f>SUM(EC61*E61*F61*H61*K61*$ED$9)</f>
        <v>0</v>
      </c>
      <c r="EE61" s="128"/>
      <c r="EF61" s="70">
        <f>SUM(EE61*E61*F61*H61*K61*$EF$9)</f>
        <v>0</v>
      </c>
      <c r="EG61" s="128"/>
      <c r="EH61" s="70">
        <f>SUM(EG61*E61*F61*H61*K61*$EH$9)</f>
        <v>0</v>
      </c>
      <c r="EI61" s="128"/>
      <c r="EJ61" s="70">
        <f>EI61*E61*F61*H61*K61*$EJ$9</f>
        <v>0</v>
      </c>
      <c r="EK61" s="69"/>
      <c r="EL61" s="70">
        <f>EK61*E61*F61*H61*K61*$EL$9</f>
        <v>0</v>
      </c>
      <c r="EM61" s="69"/>
      <c r="EN61" s="70"/>
      <c r="EO61" s="75"/>
      <c r="EP61" s="75"/>
      <c r="EQ61" s="76">
        <f t="shared" si="129"/>
        <v>0</v>
      </c>
      <c r="ER61" s="76">
        <f t="shared" si="129"/>
        <v>0</v>
      </c>
    </row>
    <row r="62" spans="1:148" s="116" customFormat="1" ht="15" customHeight="1" x14ac:dyDescent="0.25">
      <c r="A62" s="53">
        <v>14</v>
      </c>
      <c r="B62" s="53"/>
      <c r="C62" s="54" t="s">
        <v>256</v>
      </c>
      <c r="D62" s="123" t="s">
        <v>257</v>
      </c>
      <c r="E62" s="64">
        <v>13916</v>
      </c>
      <c r="F62" s="155"/>
      <c r="G62" s="66"/>
      <c r="H62" s="57"/>
      <c r="I62" s="112"/>
      <c r="J62" s="113"/>
      <c r="K62" s="125">
        <v>1.4</v>
      </c>
      <c r="L62" s="125">
        <v>1.68</v>
      </c>
      <c r="M62" s="125">
        <v>2.23</v>
      </c>
      <c r="N62" s="115">
        <v>2.57</v>
      </c>
      <c r="O62" s="142">
        <f>SUM(O63:O64)</f>
        <v>0</v>
      </c>
      <c r="P62" s="142">
        <f t="shared" ref="P62:CA62" si="130">SUM(P63:P64)</f>
        <v>0</v>
      </c>
      <c r="Q62" s="142">
        <f t="shared" si="130"/>
        <v>0</v>
      </c>
      <c r="R62" s="142">
        <f t="shared" si="130"/>
        <v>0</v>
      </c>
      <c r="S62" s="142">
        <f t="shared" si="130"/>
        <v>76</v>
      </c>
      <c r="T62" s="142">
        <f t="shared" si="130"/>
        <v>4693699.8079999993</v>
      </c>
      <c r="U62" s="142">
        <f t="shared" si="130"/>
        <v>0</v>
      </c>
      <c r="V62" s="142">
        <f t="shared" si="130"/>
        <v>0</v>
      </c>
      <c r="W62" s="142">
        <f t="shared" si="130"/>
        <v>0</v>
      </c>
      <c r="X62" s="142">
        <f t="shared" si="130"/>
        <v>0</v>
      </c>
      <c r="Y62" s="142">
        <f t="shared" si="130"/>
        <v>0</v>
      </c>
      <c r="Z62" s="142">
        <f t="shared" si="130"/>
        <v>0</v>
      </c>
      <c r="AA62" s="142">
        <f t="shared" si="130"/>
        <v>0</v>
      </c>
      <c r="AB62" s="142">
        <f t="shared" si="130"/>
        <v>0</v>
      </c>
      <c r="AC62" s="142">
        <f t="shared" si="130"/>
        <v>0</v>
      </c>
      <c r="AD62" s="142">
        <f t="shared" si="130"/>
        <v>0</v>
      </c>
      <c r="AE62" s="142">
        <f t="shared" si="130"/>
        <v>45</v>
      </c>
      <c r="AF62" s="142">
        <f t="shared" si="130"/>
        <v>1341363.24</v>
      </c>
      <c r="AG62" s="142">
        <f t="shared" si="130"/>
        <v>0</v>
      </c>
      <c r="AH62" s="142">
        <f t="shared" si="130"/>
        <v>0</v>
      </c>
      <c r="AI62" s="142">
        <f t="shared" si="130"/>
        <v>0</v>
      </c>
      <c r="AJ62" s="142">
        <f t="shared" si="130"/>
        <v>0</v>
      </c>
      <c r="AK62" s="142">
        <f t="shared" si="130"/>
        <v>150</v>
      </c>
      <c r="AL62" s="142">
        <f t="shared" si="130"/>
        <v>8145591.4399999995</v>
      </c>
      <c r="AM62" s="142">
        <f t="shared" si="130"/>
        <v>0</v>
      </c>
      <c r="AN62" s="142">
        <f t="shared" si="130"/>
        <v>0</v>
      </c>
      <c r="AO62" s="142">
        <f t="shared" si="130"/>
        <v>0</v>
      </c>
      <c r="AP62" s="142">
        <f t="shared" si="130"/>
        <v>0</v>
      </c>
      <c r="AQ62" s="142">
        <f t="shared" si="130"/>
        <v>0</v>
      </c>
      <c r="AR62" s="142">
        <f t="shared" si="130"/>
        <v>0</v>
      </c>
      <c r="AS62" s="142">
        <f t="shared" si="130"/>
        <v>0</v>
      </c>
      <c r="AT62" s="142">
        <f t="shared" si="130"/>
        <v>0</v>
      </c>
      <c r="AU62" s="142">
        <f t="shared" si="130"/>
        <v>0</v>
      </c>
      <c r="AV62" s="142">
        <f t="shared" si="130"/>
        <v>0</v>
      </c>
      <c r="AW62" s="142">
        <f t="shared" si="130"/>
        <v>0</v>
      </c>
      <c r="AX62" s="142">
        <f t="shared" si="130"/>
        <v>0</v>
      </c>
      <c r="AY62" s="142">
        <f t="shared" si="130"/>
        <v>0</v>
      </c>
      <c r="AZ62" s="142">
        <f t="shared" si="130"/>
        <v>0</v>
      </c>
      <c r="BA62" s="142">
        <f t="shared" si="130"/>
        <v>0</v>
      </c>
      <c r="BB62" s="142">
        <f t="shared" si="130"/>
        <v>0</v>
      </c>
      <c r="BC62" s="142">
        <f t="shared" si="130"/>
        <v>0</v>
      </c>
      <c r="BD62" s="142">
        <f t="shared" si="130"/>
        <v>0</v>
      </c>
      <c r="BE62" s="142">
        <f t="shared" si="130"/>
        <v>0</v>
      </c>
      <c r="BF62" s="142">
        <f t="shared" si="130"/>
        <v>0</v>
      </c>
      <c r="BG62" s="142">
        <f t="shared" si="130"/>
        <v>0</v>
      </c>
      <c r="BH62" s="142">
        <f t="shared" si="130"/>
        <v>0</v>
      </c>
      <c r="BI62" s="142">
        <f t="shared" si="130"/>
        <v>0</v>
      </c>
      <c r="BJ62" s="142">
        <f t="shared" si="130"/>
        <v>0</v>
      </c>
      <c r="BK62" s="142">
        <f t="shared" si="130"/>
        <v>0</v>
      </c>
      <c r="BL62" s="142">
        <f t="shared" si="130"/>
        <v>0</v>
      </c>
      <c r="BM62" s="142">
        <f t="shared" si="130"/>
        <v>0</v>
      </c>
      <c r="BN62" s="142">
        <f t="shared" si="130"/>
        <v>0</v>
      </c>
      <c r="BO62" s="142">
        <f t="shared" si="130"/>
        <v>0</v>
      </c>
      <c r="BP62" s="142">
        <f t="shared" si="130"/>
        <v>0</v>
      </c>
      <c r="BQ62" s="142">
        <f t="shared" si="130"/>
        <v>0</v>
      </c>
      <c r="BR62" s="142">
        <f t="shared" si="130"/>
        <v>0</v>
      </c>
      <c r="BS62" s="142">
        <f t="shared" si="130"/>
        <v>0</v>
      </c>
      <c r="BT62" s="142">
        <f t="shared" si="130"/>
        <v>0</v>
      </c>
      <c r="BU62" s="142">
        <f t="shared" si="130"/>
        <v>0</v>
      </c>
      <c r="BV62" s="142">
        <f t="shared" si="130"/>
        <v>0</v>
      </c>
      <c r="BW62" s="142">
        <f t="shared" si="130"/>
        <v>0</v>
      </c>
      <c r="BX62" s="142">
        <f t="shared" si="130"/>
        <v>0</v>
      </c>
      <c r="BY62" s="142">
        <f t="shared" si="130"/>
        <v>0</v>
      </c>
      <c r="BZ62" s="142">
        <f t="shared" si="130"/>
        <v>0</v>
      </c>
      <c r="CA62" s="142">
        <f t="shared" si="130"/>
        <v>0</v>
      </c>
      <c r="CB62" s="142">
        <f t="shared" ref="CB62:EM62" si="131">SUM(CB63:CB64)</f>
        <v>0</v>
      </c>
      <c r="CC62" s="142">
        <f t="shared" si="131"/>
        <v>0</v>
      </c>
      <c r="CD62" s="142">
        <f t="shared" si="131"/>
        <v>0</v>
      </c>
      <c r="CE62" s="142">
        <f t="shared" si="131"/>
        <v>0</v>
      </c>
      <c r="CF62" s="142">
        <f t="shared" si="131"/>
        <v>0</v>
      </c>
      <c r="CG62" s="142">
        <f t="shared" si="131"/>
        <v>0</v>
      </c>
      <c r="CH62" s="142">
        <f t="shared" si="131"/>
        <v>0</v>
      </c>
      <c r="CI62" s="142">
        <f t="shared" si="131"/>
        <v>0</v>
      </c>
      <c r="CJ62" s="142">
        <f t="shared" si="131"/>
        <v>0</v>
      </c>
      <c r="CK62" s="142">
        <f t="shared" si="131"/>
        <v>0</v>
      </c>
      <c r="CL62" s="142">
        <f t="shared" si="131"/>
        <v>0</v>
      </c>
      <c r="CM62" s="142">
        <f t="shared" si="131"/>
        <v>0</v>
      </c>
      <c r="CN62" s="142">
        <f t="shared" si="131"/>
        <v>0</v>
      </c>
      <c r="CO62" s="142">
        <f t="shared" si="131"/>
        <v>0</v>
      </c>
      <c r="CP62" s="142">
        <f t="shared" si="131"/>
        <v>0</v>
      </c>
      <c r="CQ62" s="142">
        <f t="shared" si="131"/>
        <v>0</v>
      </c>
      <c r="CR62" s="142">
        <f t="shared" si="131"/>
        <v>0</v>
      </c>
      <c r="CS62" s="142">
        <f t="shared" si="131"/>
        <v>0</v>
      </c>
      <c r="CT62" s="142">
        <f t="shared" si="131"/>
        <v>0</v>
      </c>
      <c r="CU62" s="142">
        <f t="shared" si="131"/>
        <v>0</v>
      </c>
      <c r="CV62" s="142">
        <f t="shared" si="131"/>
        <v>0</v>
      </c>
      <c r="CW62" s="142">
        <f t="shared" si="131"/>
        <v>0</v>
      </c>
      <c r="CX62" s="142">
        <f t="shared" si="131"/>
        <v>0</v>
      </c>
      <c r="CY62" s="142">
        <f t="shared" si="131"/>
        <v>0</v>
      </c>
      <c r="CZ62" s="142">
        <f t="shared" si="131"/>
        <v>0</v>
      </c>
      <c r="DA62" s="142">
        <f t="shared" si="131"/>
        <v>0</v>
      </c>
      <c r="DB62" s="142">
        <f t="shared" si="131"/>
        <v>0</v>
      </c>
      <c r="DC62" s="142">
        <f t="shared" si="131"/>
        <v>0</v>
      </c>
      <c r="DD62" s="142">
        <f t="shared" si="131"/>
        <v>0</v>
      </c>
      <c r="DE62" s="142">
        <f t="shared" si="131"/>
        <v>0</v>
      </c>
      <c r="DF62" s="142">
        <f t="shared" si="131"/>
        <v>0</v>
      </c>
      <c r="DG62" s="142">
        <f t="shared" si="131"/>
        <v>0</v>
      </c>
      <c r="DH62" s="142">
        <f t="shared" si="131"/>
        <v>0</v>
      </c>
      <c r="DI62" s="142">
        <f t="shared" si="131"/>
        <v>0</v>
      </c>
      <c r="DJ62" s="142">
        <f t="shared" si="131"/>
        <v>0</v>
      </c>
      <c r="DK62" s="142">
        <f t="shared" si="131"/>
        <v>0</v>
      </c>
      <c r="DL62" s="142">
        <f t="shared" si="131"/>
        <v>0</v>
      </c>
      <c r="DM62" s="142">
        <f t="shared" si="131"/>
        <v>0</v>
      </c>
      <c r="DN62" s="142">
        <f t="shared" si="131"/>
        <v>0</v>
      </c>
      <c r="DO62" s="142">
        <f t="shared" si="131"/>
        <v>0</v>
      </c>
      <c r="DP62" s="142">
        <f t="shared" si="131"/>
        <v>0</v>
      </c>
      <c r="DQ62" s="142">
        <f t="shared" si="131"/>
        <v>0</v>
      </c>
      <c r="DR62" s="142">
        <f t="shared" si="131"/>
        <v>0</v>
      </c>
      <c r="DS62" s="142">
        <f t="shared" si="131"/>
        <v>0</v>
      </c>
      <c r="DT62" s="142">
        <f t="shared" si="131"/>
        <v>0</v>
      </c>
      <c r="DU62" s="142">
        <f t="shared" si="131"/>
        <v>0</v>
      </c>
      <c r="DV62" s="142">
        <f t="shared" si="131"/>
        <v>0</v>
      </c>
      <c r="DW62" s="142">
        <f t="shared" si="131"/>
        <v>0</v>
      </c>
      <c r="DX62" s="142">
        <f t="shared" si="131"/>
        <v>0</v>
      </c>
      <c r="DY62" s="142">
        <f t="shared" si="131"/>
        <v>0</v>
      </c>
      <c r="DZ62" s="142">
        <f t="shared" si="131"/>
        <v>0</v>
      </c>
      <c r="EA62" s="142">
        <f t="shared" si="131"/>
        <v>0</v>
      </c>
      <c r="EB62" s="142">
        <f t="shared" si="131"/>
        <v>0</v>
      </c>
      <c r="EC62" s="142">
        <f t="shared" si="131"/>
        <v>0</v>
      </c>
      <c r="ED62" s="142">
        <f t="shared" si="131"/>
        <v>0</v>
      </c>
      <c r="EE62" s="142">
        <f t="shared" si="131"/>
        <v>0</v>
      </c>
      <c r="EF62" s="142">
        <f t="shared" si="131"/>
        <v>0</v>
      </c>
      <c r="EG62" s="142">
        <f t="shared" si="131"/>
        <v>0</v>
      </c>
      <c r="EH62" s="142">
        <f t="shared" si="131"/>
        <v>0</v>
      </c>
      <c r="EI62" s="142">
        <f t="shared" si="131"/>
        <v>0</v>
      </c>
      <c r="EJ62" s="142">
        <f t="shared" si="131"/>
        <v>0</v>
      </c>
      <c r="EK62" s="142">
        <f t="shared" si="131"/>
        <v>0</v>
      </c>
      <c r="EL62" s="142">
        <f t="shared" si="131"/>
        <v>0</v>
      </c>
      <c r="EM62" s="142">
        <f t="shared" si="131"/>
        <v>0</v>
      </c>
      <c r="EN62" s="142">
        <f t="shared" ref="EN62:ER62" si="132">SUM(EN63:EN64)</f>
        <v>0</v>
      </c>
      <c r="EO62" s="142"/>
      <c r="EP62" s="142"/>
      <c r="EQ62" s="142">
        <f t="shared" si="132"/>
        <v>271</v>
      </c>
      <c r="ER62" s="142">
        <f t="shared" si="132"/>
        <v>14180654.487999998</v>
      </c>
    </row>
    <row r="63" spans="1:148" s="3" customFormat="1" ht="30" customHeight="1" x14ac:dyDescent="0.25">
      <c r="A63" s="54"/>
      <c r="B63" s="54">
        <v>40</v>
      </c>
      <c r="C63" s="218" t="s">
        <v>258</v>
      </c>
      <c r="D63" s="117" t="s">
        <v>259</v>
      </c>
      <c r="E63" s="64">
        <v>13916</v>
      </c>
      <c r="F63" s="65">
        <v>1.53</v>
      </c>
      <c r="G63" s="66"/>
      <c r="H63" s="119">
        <v>1</v>
      </c>
      <c r="I63" s="120"/>
      <c r="J63" s="127"/>
      <c r="K63" s="118">
        <v>1.4</v>
      </c>
      <c r="L63" s="118">
        <v>1.68</v>
      </c>
      <c r="M63" s="118">
        <v>2.23</v>
      </c>
      <c r="N63" s="121">
        <v>2.57</v>
      </c>
      <c r="O63" s="69"/>
      <c r="P63" s="70">
        <f>O63*E63*F63*H63*K63*$P$9</f>
        <v>0</v>
      </c>
      <c r="Q63" s="122"/>
      <c r="R63" s="70">
        <f>Q63*E63*F63*H63*K63*$R$9</f>
        <v>0</v>
      </c>
      <c r="S63" s="71"/>
      <c r="T63" s="71">
        <f>S63*E63*F63*H63*K63*$T$9</f>
        <v>0</v>
      </c>
      <c r="U63" s="69"/>
      <c r="V63" s="70">
        <f>SUM(U63*E63*F63*H63*K63*$V$9)</f>
        <v>0</v>
      </c>
      <c r="W63" s="69"/>
      <c r="X63" s="71">
        <f>SUM(W63*E63*F63*H63*K63*$X$9)</f>
        <v>0</v>
      </c>
      <c r="Y63" s="69"/>
      <c r="Z63" s="70">
        <f>SUM(Y63*E63*F63*H63*K63*$Z$9)</f>
        <v>0</v>
      </c>
      <c r="AA63" s="71"/>
      <c r="AB63" s="70">
        <f>SUM(AA63*E63*F63*H63*K63*$AB$9)</f>
        <v>0</v>
      </c>
      <c r="AC63" s="70"/>
      <c r="AD63" s="70"/>
      <c r="AE63" s="71">
        <v>45</v>
      </c>
      <c r="AF63" s="70">
        <f>SUM(AE63*E63*F63*H63*K63*$AF$9)</f>
        <v>1341363.24</v>
      </c>
      <c r="AG63" s="71"/>
      <c r="AH63" s="70">
        <f>SUM(AG63*E63*F63*H63*L63*$AH$9)</f>
        <v>0</v>
      </c>
      <c r="AI63" s="71"/>
      <c r="AJ63" s="70">
        <f>SUM(AI63*E63*F63*H63*L63*$AJ$9)</f>
        <v>0</v>
      </c>
      <c r="AK63" s="69">
        <v>35</v>
      </c>
      <c r="AL63" s="70">
        <f>SUM(AK63*E63*F63*H63*K63*$AL$9)</f>
        <v>1043282.52</v>
      </c>
      <c r="AM63" s="71"/>
      <c r="AN63" s="71">
        <f>SUM(AM63*E63*F63*H63*K63*$AN$9)</f>
        <v>0</v>
      </c>
      <c r="AO63" s="69"/>
      <c r="AP63" s="70">
        <f>SUM(AO63*E63*F63*H63*K63*$AP$9)</f>
        <v>0</v>
      </c>
      <c r="AQ63" s="69"/>
      <c r="AR63" s="70">
        <f>SUM(AQ63*E63*F63*H63*K63*$AR$9)</f>
        <v>0</v>
      </c>
      <c r="AS63" s="71"/>
      <c r="AT63" s="70">
        <f>SUM(E63*F63*H63*K63*AS63*$AT$9)</f>
        <v>0</v>
      </c>
      <c r="AU63" s="71"/>
      <c r="AV63" s="70">
        <f>SUM(AU63*E63*F63*H63*K63*$AV$9)</f>
        <v>0</v>
      </c>
      <c r="AW63" s="69"/>
      <c r="AX63" s="70">
        <f>SUM(AW63*E63*F63*H63*K63*$AX$9)</f>
        <v>0</v>
      </c>
      <c r="AY63" s="69"/>
      <c r="AZ63" s="71">
        <f>SUM(AY63*E63*F63*H63*K63*$AZ$9)</f>
        <v>0</v>
      </c>
      <c r="BA63" s="69"/>
      <c r="BB63" s="70">
        <f>SUM(BA63*E63*F63*H63*K63*$BB$9)</f>
        <v>0</v>
      </c>
      <c r="BC63" s="69"/>
      <c r="BD63" s="70">
        <f>SUM(BC63*E63*F63*H63*K63*$BD$9)</f>
        <v>0</v>
      </c>
      <c r="BE63" s="69"/>
      <c r="BF63" s="70">
        <f>SUM(BE63*E63*F63*H63*K63*$BF$9)</f>
        <v>0</v>
      </c>
      <c r="BG63" s="69"/>
      <c r="BH63" s="70">
        <f>SUM(BG63*E63*F63*H63*K63*$BH$9)</f>
        <v>0</v>
      </c>
      <c r="BI63" s="69"/>
      <c r="BJ63" s="70">
        <f>BI63*E63*F63*H63*K63*$BJ$9</f>
        <v>0</v>
      </c>
      <c r="BK63" s="69"/>
      <c r="BL63" s="70">
        <f>BK63*E63*F63*H63*K63*$BL$9</f>
        <v>0</v>
      </c>
      <c r="BM63" s="69"/>
      <c r="BN63" s="70">
        <f>BM63*E63*F63*H63*K63*$BN$9</f>
        <v>0</v>
      </c>
      <c r="BO63" s="69"/>
      <c r="BP63" s="70">
        <f>SUM(BO63*E63*F63*H63*K63*$BP$9)</f>
        <v>0</v>
      </c>
      <c r="BQ63" s="69"/>
      <c r="BR63" s="70">
        <f>SUM(BQ63*E63*F63*H63*K63*$BR$9)</f>
        <v>0</v>
      </c>
      <c r="BS63" s="69"/>
      <c r="BT63" s="70">
        <f>SUM(BS63*E63*F63*H63*K63*$BT$9)</f>
        <v>0</v>
      </c>
      <c r="BU63" s="69"/>
      <c r="BV63" s="70">
        <f>SUM(BU63*E63*F63*H63*K63*$BV$9)</f>
        <v>0</v>
      </c>
      <c r="BW63" s="69"/>
      <c r="BX63" s="70">
        <f>SUM(BW63*E63*F63*H63*K63*$BX$9)</f>
        <v>0</v>
      </c>
      <c r="BY63" s="73"/>
      <c r="BZ63" s="74">
        <f>BY63*E63*F63*H63*K63*$BZ$9</f>
        <v>0</v>
      </c>
      <c r="CA63" s="69"/>
      <c r="CB63" s="70">
        <f>SUM(CA63*E63*F63*H63*K63*$CB$9)</f>
        <v>0</v>
      </c>
      <c r="CC63" s="71"/>
      <c r="CD63" s="70">
        <f>SUM(CC63*E63*F63*H63*K63*$CD$9)</f>
        <v>0</v>
      </c>
      <c r="CE63" s="69"/>
      <c r="CF63" s="70">
        <f>SUM(CE63*E63*F63*H63*K63*$CF$9)</f>
        <v>0</v>
      </c>
      <c r="CG63" s="69"/>
      <c r="CH63" s="70">
        <f>SUM(CG63*E63*F63*H63*K63*$CH$9)</f>
        <v>0</v>
      </c>
      <c r="CI63" s="69"/>
      <c r="CJ63" s="70">
        <f>CI63*E63*F63*H63*K63*$CJ$9</f>
        <v>0</v>
      </c>
      <c r="CK63" s="131"/>
      <c r="CL63" s="70">
        <f>SUM(CK63*E63*F63*H63*K63*$CL$9)</f>
        <v>0</v>
      </c>
      <c r="CM63" s="71"/>
      <c r="CN63" s="70">
        <f>SUM(CM63*E63*F63*H63*L63*$CN$9)</f>
        <v>0</v>
      </c>
      <c r="CO63" s="69"/>
      <c r="CP63" s="70">
        <f>SUM(CO63*E63*F63*H63*L63*$CP$9)</f>
        <v>0</v>
      </c>
      <c r="CQ63" s="69"/>
      <c r="CR63" s="70">
        <f>SUM(CQ63*E63*F63*H63*L63*$CR$9)</f>
        <v>0</v>
      </c>
      <c r="CS63" s="71"/>
      <c r="CT63" s="70">
        <f>SUM(CS63*E63*F63*H63*L63*$CT$9)</f>
        <v>0</v>
      </c>
      <c r="CU63" s="71"/>
      <c r="CV63" s="70">
        <f>SUM(CU63*E63*F63*H63*L63*$CV$9)</f>
        <v>0</v>
      </c>
      <c r="CW63" s="71"/>
      <c r="CX63" s="70">
        <f>SUM(CW63*E63*F63*H63*L63*$CX$9)</f>
        <v>0</v>
      </c>
      <c r="CY63" s="69"/>
      <c r="CZ63" s="70">
        <f>SUM(CY63*E63*F63*H63*L63*$CZ$9)</f>
        <v>0</v>
      </c>
      <c r="DA63" s="69"/>
      <c r="DB63" s="70">
        <f>SUM(DA63*E63*F63*H63*L63*$DB$9)</f>
        <v>0</v>
      </c>
      <c r="DC63" s="69"/>
      <c r="DD63" s="70">
        <f>SUM(DC63*E63*F63*H63*L63*$DD$9)</f>
        <v>0</v>
      </c>
      <c r="DE63" s="71"/>
      <c r="DF63" s="70">
        <f>SUM(DE63*E63*F63*H63*L63*$DF$9)</f>
        <v>0</v>
      </c>
      <c r="DG63" s="69"/>
      <c r="DH63" s="70">
        <f>SUM(DG63*E63*F63*H63*L63*$DH$9)</f>
        <v>0</v>
      </c>
      <c r="DI63" s="69"/>
      <c r="DJ63" s="70">
        <f>SUM(DI63*E63*F63*H63*L63*$DJ$9)</f>
        <v>0</v>
      </c>
      <c r="DK63" s="69"/>
      <c r="DL63" s="70">
        <f>SUM(DK63*E63*F63*H63*L63*$DL$9)</f>
        <v>0</v>
      </c>
      <c r="DM63" s="69"/>
      <c r="DN63" s="70">
        <f>SUM(DM63*E63*F63*H63*L63*$DN$9)</f>
        <v>0</v>
      </c>
      <c r="DO63" s="69"/>
      <c r="DP63" s="70">
        <f>SUM(DO63*E63*F63*H63*L63*$DP$9)</f>
        <v>0</v>
      </c>
      <c r="DQ63" s="69"/>
      <c r="DR63" s="70">
        <f>DQ63*E63*F63*H63*L63*$DR$9</f>
        <v>0</v>
      </c>
      <c r="DS63" s="69"/>
      <c r="DT63" s="70">
        <f>SUM(DS63*E63*F63*H63*L63*$DT$9)</f>
        <v>0</v>
      </c>
      <c r="DU63" s="69"/>
      <c r="DV63" s="70">
        <f>SUM(DU63*E63*F63*H63*L63*$DV$9)</f>
        <v>0</v>
      </c>
      <c r="DW63" s="69"/>
      <c r="DX63" s="70">
        <f>SUM(DW63*E63*F63*H63*M63*$DX$9)</f>
        <v>0</v>
      </c>
      <c r="DY63" s="69"/>
      <c r="DZ63" s="70">
        <f>SUM(DY63*E63*F63*H63*N63*$DZ$9)</f>
        <v>0</v>
      </c>
      <c r="EA63" s="69"/>
      <c r="EB63" s="70">
        <f>SUM(EA63*E63*F63*H63*K63*$EB$9)</f>
        <v>0</v>
      </c>
      <c r="EC63" s="69"/>
      <c r="ED63" s="70">
        <f>SUM(EC63*E63*F63*H63*K63*$ED$9)</f>
        <v>0</v>
      </c>
      <c r="EE63" s="69"/>
      <c r="EF63" s="70">
        <f>SUM(EE63*E63*F63*H63*K63*$EF$9)</f>
        <v>0</v>
      </c>
      <c r="EG63" s="69"/>
      <c r="EH63" s="70">
        <f>SUM(EG63*E63*F63*H63*K63*$EH$9)</f>
        <v>0</v>
      </c>
      <c r="EI63" s="69"/>
      <c r="EJ63" s="70">
        <f>EI63*E63*F63*H63*K63*$EJ$9</f>
        <v>0</v>
      </c>
      <c r="EK63" s="69"/>
      <c r="EL63" s="70">
        <f>EK63*E63*F63*H63*K63*$EL$9</f>
        <v>0</v>
      </c>
      <c r="EM63" s="69"/>
      <c r="EN63" s="70"/>
      <c r="EO63" s="75"/>
      <c r="EP63" s="75"/>
      <c r="EQ63" s="76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80</v>
      </c>
      <c r="ER63" s="76">
        <f>SUM(P63,Z63,R63,T63,AB63,V63,X63,AF63,AH63,AJ63,AL63,AN63,AT63,AV63,AX63,AR63,CN63,CT63,CX63,CB63,CD63,DD63,DF63,DH63,DJ63,DL63,DN63,DP63,AZ63,AP63,BB63,BD63,BF63,BH63,BJ63,BL63,BN63,BP63,BR63,BT63,BV63,EF63,EH63,EB63,ED63,BX63,BZ63,CV63,CP63,CR63,CZ63,DB63,CF63,CH63,CJ63,CL63,DR63,DT63,DV63,DX63,DZ63,EJ63,EL63,EN63)</f>
        <v>2384645.7599999998</v>
      </c>
    </row>
    <row r="64" spans="1:148" s="221" customFormat="1" ht="30" customHeight="1" x14ac:dyDescent="0.25">
      <c r="A64" s="54"/>
      <c r="B64" s="54">
        <v>41</v>
      </c>
      <c r="C64" s="218" t="s">
        <v>260</v>
      </c>
      <c r="D64" s="156" t="s">
        <v>261</v>
      </c>
      <c r="E64" s="64">
        <v>13916</v>
      </c>
      <c r="F64" s="65">
        <v>3.17</v>
      </c>
      <c r="G64" s="66"/>
      <c r="H64" s="119">
        <v>1</v>
      </c>
      <c r="I64" s="120"/>
      <c r="J64" s="127"/>
      <c r="K64" s="118">
        <v>1.4</v>
      </c>
      <c r="L64" s="118">
        <v>1.68</v>
      </c>
      <c r="M64" s="118">
        <v>2.23</v>
      </c>
      <c r="N64" s="121">
        <v>2.57</v>
      </c>
      <c r="O64" s="69"/>
      <c r="P64" s="70">
        <f>O64*E64*F64*H64*K64*$P$9</f>
        <v>0</v>
      </c>
      <c r="Q64" s="122"/>
      <c r="R64" s="70">
        <f>Q64*E64*F64*H64*K64*$R$9</f>
        <v>0</v>
      </c>
      <c r="S64" s="71">
        <v>76</v>
      </c>
      <c r="T64" s="71">
        <f>S64*E64*F64*H64*K64*$T$9</f>
        <v>4693699.8079999993</v>
      </c>
      <c r="U64" s="69"/>
      <c r="V64" s="70">
        <f>SUM(U64*E64*F64*H64*K64*$V$9)</f>
        <v>0</v>
      </c>
      <c r="W64" s="69"/>
      <c r="X64" s="71">
        <f>SUM(W64*E64*F64*H64*K64*$X$9)</f>
        <v>0</v>
      </c>
      <c r="Y64" s="69"/>
      <c r="Z64" s="70">
        <f>SUM(Y64*E64*F64*H64*K64*$Z$9)</f>
        <v>0</v>
      </c>
      <c r="AA64" s="71"/>
      <c r="AB64" s="70">
        <f>SUM(AA64*E64*F64*H64*K64*$AB$9)</f>
        <v>0</v>
      </c>
      <c r="AC64" s="70"/>
      <c r="AD64" s="70"/>
      <c r="AE64" s="71"/>
      <c r="AF64" s="70">
        <f>SUM(AE64*E64*F64*H64*K64*$AF$9)</f>
        <v>0</v>
      </c>
      <c r="AG64" s="71"/>
      <c r="AH64" s="70">
        <f>SUM(AG64*E64*F64*H64*L64*$AH$9)</f>
        <v>0</v>
      </c>
      <c r="AI64" s="71"/>
      <c r="AJ64" s="70">
        <f>SUM(AI64*E64*F64*H64*L64*$AJ$9)</f>
        <v>0</v>
      </c>
      <c r="AK64" s="69">
        <v>115</v>
      </c>
      <c r="AL64" s="70">
        <f>SUM(AK64*E64*F64*H64*K64*$AL$9)</f>
        <v>7102308.919999999</v>
      </c>
      <c r="AM64" s="71"/>
      <c r="AN64" s="71">
        <f>SUM(AM64*E64*F64*H64*K64*$AN$9)</f>
        <v>0</v>
      </c>
      <c r="AO64" s="69"/>
      <c r="AP64" s="70">
        <f>SUM(AO64*E64*F64*H64*K64*$AP$9)</f>
        <v>0</v>
      </c>
      <c r="AQ64" s="131"/>
      <c r="AR64" s="70">
        <f>SUM(AQ64*E64*F64*H64*K64*$AR$9)</f>
        <v>0</v>
      </c>
      <c r="AS64" s="71"/>
      <c r="AT64" s="70">
        <f>SUM(E64*F64*H64*K64*AS64*$AT$9)</f>
        <v>0</v>
      </c>
      <c r="AU64" s="71"/>
      <c r="AV64" s="70">
        <f>SUM(AU64*E64*F64*H64*K64*$AV$9)</f>
        <v>0</v>
      </c>
      <c r="AW64" s="69"/>
      <c r="AX64" s="70">
        <f>SUM(AW64*E64*F64*H64*K64*$AX$9)</f>
        <v>0</v>
      </c>
      <c r="AY64" s="69"/>
      <c r="AZ64" s="71">
        <f>SUM(AY64*E64*F64*H64*K64*$AZ$9)</f>
        <v>0</v>
      </c>
      <c r="BA64" s="69"/>
      <c r="BB64" s="70">
        <f>SUM(BA64*E64*F64*H64*K64*$BB$9)</f>
        <v>0</v>
      </c>
      <c r="BC64" s="69"/>
      <c r="BD64" s="70">
        <f>SUM(BC64*E64*F64*H64*K64*$BD$9)</f>
        <v>0</v>
      </c>
      <c r="BE64" s="69"/>
      <c r="BF64" s="70">
        <f>SUM(BE64*E64*F64*H64*K64*$BF$9)</f>
        <v>0</v>
      </c>
      <c r="BG64" s="69"/>
      <c r="BH64" s="70">
        <f>SUM(BG64*E64*F64*H64*K64*$BH$9)</f>
        <v>0</v>
      </c>
      <c r="BI64" s="69"/>
      <c r="BJ64" s="70">
        <f>BI64*E64*F64*H64*K64*$BJ$9</f>
        <v>0</v>
      </c>
      <c r="BK64" s="69"/>
      <c r="BL64" s="70">
        <f>BK64*E64*F64*H64*K64*$BL$9</f>
        <v>0</v>
      </c>
      <c r="BM64" s="69"/>
      <c r="BN64" s="70">
        <f>BM64*E64*F64*H64*K64*$BN$9</f>
        <v>0</v>
      </c>
      <c r="BO64" s="69"/>
      <c r="BP64" s="70">
        <f>SUM(BO64*E64*F64*H64*K64*$BP$9)</f>
        <v>0</v>
      </c>
      <c r="BQ64" s="69"/>
      <c r="BR64" s="70">
        <f>SUM(BQ64*E64*F64*H64*K64*$BR$9)</f>
        <v>0</v>
      </c>
      <c r="BS64" s="69"/>
      <c r="BT64" s="70">
        <f>SUM(BS64*E64*F64*H64*K64*$BT$9)</f>
        <v>0</v>
      </c>
      <c r="BU64" s="69"/>
      <c r="BV64" s="70">
        <f>SUM(BU64*E64*F64*H64*K64*$BV$9)</f>
        <v>0</v>
      </c>
      <c r="BW64" s="69"/>
      <c r="BX64" s="70">
        <f>SUM(BW64*E64*F64*H64*K64*$BX$9)</f>
        <v>0</v>
      </c>
      <c r="BY64" s="73"/>
      <c r="BZ64" s="74">
        <f>BY64*E64*F64*H64*K64*$BZ$9</f>
        <v>0</v>
      </c>
      <c r="CA64" s="69"/>
      <c r="CB64" s="70">
        <f>SUM(CA64*E64*F64*H64*K64*$CB$9)</f>
        <v>0</v>
      </c>
      <c r="CC64" s="71"/>
      <c r="CD64" s="70">
        <f>SUM(CC64*E64*F64*H64*K64*$CD$9)</f>
        <v>0</v>
      </c>
      <c r="CE64" s="69"/>
      <c r="CF64" s="70">
        <f>SUM(CE64*E64*F64*H64*K64*$CF$9)</f>
        <v>0</v>
      </c>
      <c r="CG64" s="69"/>
      <c r="CH64" s="70">
        <f>SUM(CG64*E64*F64*H64*K64*$CH$9)</f>
        <v>0</v>
      </c>
      <c r="CI64" s="69"/>
      <c r="CJ64" s="70">
        <f>CI64*E64*F64*H64*K64*$CJ$9</f>
        <v>0</v>
      </c>
      <c r="CK64" s="131"/>
      <c r="CL64" s="70">
        <f>SUM(CK64*E64*F64*H64*K64*$CL$9)</f>
        <v>0</v>
      </c>
      <c r="CM64" s="71"/>
      <c r="CN64" s="70">
        <f>SUM(CM64*E64*F64*H64*L64*$CN$9)</f>
        <v>0</v>
      </c>
      <c r="CO64" s="69"/>
      <c r="CP64" s="70">
        <f>SUM(CO64*E64*F64*H64*L64*$CP$9)</f>
        <v>0</v>
      </c>
      <c r="CQ64" s="69"/>
      <c r="CR64" s="70">
        <f>SUM(CQ64*E64*F64*H64*L64*$CR$9)</f>
        <v>0</v>
      </c>
      <c r="CS64" s="71"/>
      <c r="CT64" s="70">
        <f>SUM(CS64*E64*F64*H64*L64*$CT$9)</f>
        <v>0</v>
      </c>
      <c r="CU64" s="71"/>
      <c r="CV64" s="70">
        <f>SUM(CU64*E64*F64*H64*L64*$CV$9)</f>
        <v>0</v>
      </c>
      <c r="CW64" s="71"/>
      <c r="CX64" s="70">
        <f>SUM(CW64*E64*F64*H64*L64*$CX$9)</f>
        <v>0</v>
      </c>
      <c r="CY64" s="69"/>
      <c r="CZ64" s="70">
        <f>SUM(CY64*E64*F64*H64*L64*$CZ$9)</f>
        <v>0</v>
      </c>
      <c r="DA64" s="69"/>
      <c r="DB64" s="70">
        <f>SUM(DA64*E64*F64*H64*L64*$DB$9)</f>
        <v>0</v>
      </c>
      <c r="DC64" s="69"/>
      <c r="DD64" s="70">
        <f>SUM(DC64*E64*F64*H64*L64*$DD$9)</f>
        <v>0</v>
      </c>
      <c r="DE64" s="71"/>
      <c r="DF64" s="70">
        <f>SUM(DE64*E64*F64*H64*L64*$DF$9)</f>
        <v>0</v>
      </c>
      <c r="DG64" s="69"/>
      <c r="DH64" s="70">
        <f>SUM(DG64*E64*F64*H64*L64*$DH$9)</f>
        <v>0</v>
      </c>
      <c r="DI64" s="69"/>
      <c r="DJ64" s="70">
        <f>SUM(DI64*E64*F64*H64*L64*$DJ$9)</f>
        <v>0</v>
      </c>
      <c r="DK64" s="69"/>
      <c r="DL64" s="70">
        <f>SUM(DK64*E64*F64*H64*L64*$DL$9)</f>
        <v>0</v>
      </c>
      <c r="DM64" s="69"/>
      <c r="DN64" s="70">
        <f>SUM(DM64*E64*F64*H64*L64*$DN$9)</f>
        <v>0</v>
      </c>
      <c r="DO64" s="69"/>
      <c r="DP64" s="70">
        <f>SUM(DO64*E64*F64*H64*L64*$DP$9)</f>
        <v>0</v>
      </c>
      <c r="DQ64" s="69"/>
      <c r="DR64" s="70">
        <f>DQ64*E64*F64*H64*L64*$DR$9</f>
        <v>0</v>
      </c>
      <c r="DS64" s="69"/>
      <c r="DT64" s="70">
        <f>SUM(DS64*E64*F64*H64*L64*$DT$9)</f>
        <v>0</v>
      </c>
      <c r="DU64" s="69"/>
      <c r="DV64" s="70">
        <f>SUM(DU64*E64*F64*H64*L64*$DV$9)</f>
        <v>0</v>
      </c>
      <c r="DW64" s="69"/>
      <c r="DX64" s="70">
        <f>SUM(DW64*E64*F64*H64*M64*$DX$9)</f>
        <v>0</v>
      </c>
      <c r="DY64" s="69"/>
      <c r="DZ64" s="70">
        <f>SUM(DY64*E64*F64*H64*N64*$DZ$9)</f>
        <v>0</v>
      </c>
      <c r="EA64" s="131"/>
      <c r="EB64" s="70">
        <f>SUM(EA64*E64*F64*H64*K64*$EB$9)</f>
        <v>0</v>
      </c>
      <c r="EC64" s="69"/>
      <c r="ED64" s="70">
        <f>SUM(EC64*E64*F64*H64*K64*$ED$9)</f>
        <v>0</v>
      </c>
      <c r="EE64" s="69"/>
      <c r="EF64" s="70">
        <f>SUM(EE64*E64*F64*H64*K64*$EF$9)</f>
        <v>0</v>
      </c>
      <c r="EG64" s="69"/>
      <c r="EH64" s="70">
        <f>SUM(EG64*E64*F64*H64*K64*$EH$9)</f>
        <v>0</v>
      </c>
      <c r="EI64" s="69"/>
      <c r="EJ64" s="70">
        <f>EI64*E64*F64*H64*K64*$EJ$9</f>
        <v>0</v>
      </c>
      <c r="EK64" s="69"/>
      <c r="EL64" s="70">
        <f>EK64*E64*F64*H64*K64*$EL$9</f>
        <v>0</v>
      </c>
      <c r="EM64" s="69"/>
      <c r="EN64" s="70">
        <f>EM64*E64*F64*H64*L64*EN9</f>
        <v>0</v>
      </c>
      <c r="EO64" s="75"/>
      <c r="EP64" s="75"/>
      <c r="EQ64" s="76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191</v>
      </c>
      <c r="ER64" s="76">
        <f>SUM(P64,Z64,R64,T64,AB64,V64,X64,AF64,AH64,AJ64,AL64,AN64,AT64,AV64,AX64,AR64,CN64,CT64,CX64,CB64,CD64,DD64,DF64,DH64,DJ64,DL64,DN64,DP64,AZ64,AP64,BB64,BD64,BF64,BH64,BJ64,BL64,BN64,BP64,BR64,BT64,BV64,EF64,EH64,EB64,ED64,BX64,BZ64,CV64,CP64,CR64,CZ64,DB64,CF64,CH64,CJ64,CL64,DR64,DT64,DV64,DX64,DZ64,EJ64,EL64,EN64)</f>
        <v>11796008.727999998</v>
      </c>
    </row>
    <row r="65" spans="1:148" s="116" customFormat="1" ht="15" customHeight="1" x14ac:dyDescent="0.25">
      <c r="A65" s="135">
        <v>15</v>
      </c>
      <c r="B65" s="135"/>
      <c r="C65" s="54" t="s">
        <v>262</v>
      </c>
      <c r="D65" s="157" t="s">
        <v>263</v>
      </c>
      <c r="E65" s="64">
        <v>13916</v>
      </c>
      <c r="F65" s="124"/>
      <c r="G65" s="66"/>
      <c r="H65" s="57"/>
      <c r="I65" s="112"/>
      <c r="J65" s="113"/>
      <c r="K65" s="136">
        <v>1.4</v>
      </c>
      <c r="L65" s="136">
        <v>1.68</v>
      </c>
      <c r="M65" s="136">
        <v>2.23</v>
      </c>
      <c r="N65" s="115">
        <v>2.57</v>
      </c>
      <c r="O65" s="61">
        <f>SUM(O66:O68)</f>
        <v>5</v>
      </c>
      <c r="P65" s="61">
        <f t="shared" ref="P65:CA65" si="133">SUM(P66:P68)</f>
        <v>95463.75999999998</v>
      </c>
      <c r="Q65" s="61">
        <f t="shared" si="133"/>
        <v>0</v>
      </c>
      <c r="R65" s="61">
        <f t="shared" si="133"/>
        <v>0</v>
      </c>
      <c r="S65" s="61">
        <f t="shared" si="133"/>
        <v>0</v>
      </c>
      <c r="T65" s="61">
        <f t="shared" si="133"/>
        <v>0</v>
      </c>
      <c r="U65" s="61">
        <f t="shared" si="133"/>
        <v>0</v>
      </c>
      <c r="V65" s="61">
        <f t="shared" si="133"/>
        <v>0</v>
      </c>
      <c r="W65" s="61">
        <f t="shared" si="133"/>
        <v>0</v>
      </c>
      <c r="X65" s="61">
        <f t="shared" si="133"/>
        <v>0</v>
      </c>
      <c r="Y65" s="61">
        <f t="shared" si="133"/>
        <v>0</v>
      </c>
      <c r="Z65" s="61">
        <f t="shared" si="133"/>
        <v>0</v>
      </c>
      <c r="AA65" s="61">
        <f t="shared" si="133"/>
        <v>80</v>
      </c>
      <c r="AB65" s="61">
        <f t="shared" si="133"/>
        <v>1527420.1599999997</v>
      </c>
      <c r="AC65" s="61">
        <f t="shared" si="133"/>
        <v>0</v>
      </c>
      <c r="AD65" s="61">
        <f t="shared" si="133"/>
        <v>0</v>
      </c>
      <c r="AE65" s="61">
        <f t="shared" si="133"/>
        <v>240</v>
      </c>
      <c r="AF65" s="61">
        <f t="shared" si="133"/>
        <v>4582260.4799999995</v>
      </c>
      <c r="AG65" s="61">
        <f t="shared" si="133"/>
        <v>0</v>
      </c>
      <c r="AH65" s="61">
        <f t="shared" si="133"/>
        <v>0</v>
      </c>
      <c r="AI65" s="61">
        <f t="shared" si="133"/>
        <v>70</v>
      </c>
      <c r="AJ65" s="61">
        <f t="shared" si="133"/>
        <v>1603791.1679999998</v>
      </c>
      <c r="AK65" s="61">
        <f t="shared" si="133"/>
        <v>172</v>
      </c>
      <c r="AL65" s="61">
        <f t="shared" si="133"/>
        <v>3283953.3439999996</v>
      </c>
      <c r="AM65" s="61">
        <f t="shared" si="133"/>
        <v>0</v>
      </c>
      <c r="AN65" s="61">
        <f t="shared" si="133"/>
        <v>0</v>
      </c>
      <c r="AO65" s="61">
        <f t="shared" si="133"/>
        <v>0</v>
      </c>
      <c r="AP65" s="61">
        <f t="shared" si="133"/>
        <v>0</v>
      </c>
      <c r="AQ65" s="61">
        <f t="shared" si="133"/>
        <v>1011</v>
      </c>
      <c r="AR65" s="61">
        <f t="shared" si="133"/>
        <v>20502888.112</v>
      </c>
      <c r="AS65" s="61">
        <f t="shared" si="133"/>
        <v>0</v>
      </c>
      <c r="AT65" s="61">
        <f t="shared" si="133"/>
        <v>0</v>
      </c>
      <c r="AU65" s="61">
        <f t="shared" si="133"/>
        <v>0</v>
      </c>
      <c r="AV65" s="61">
        <f t="shared" si="133"/>
        <v>0</v>
      </c>
      <c r="AW65" s="61">
        <f t="shared" si="133"/>
        <v>0</v>
      </c>
      <c r="AX65" s="61">
        <f t="shared" si="133"/>
        <v>0</v>
      </c>
      <c r="AY65" s="61">
        <f t="shared" si="133"/>
        <v>35</v>
      </c>
      <c r="AZ65" s="61">
        <f t="shared" si="133"/>
        <v>1057115.024</v>
      </c>
      <c r="BA65" s="61">
        <f t="shared" si="133"/>
        <v>100</v>
      </c>
      <c r="BB65" s="61">
        <f t="shared" si="133"/>
        <v>1909275.2</v>
      </c>
      <c r="BC65" s="61">
        <f t="shared" si="133"/>
        <v>16</v>
      </c>
      <c r="BD65" s="61">
        <f t="shared" si="133"/>
        <v>305484.03200000001</v>
      </c>
      <c r="BE65" s="61">
        <f t="shared" si="133"/>
        <v>20</v>
      </c>
      <c r="BF65" s="61">
        <f t="shared" si="133"/>
        <v>381855.03999999992</v>
      </c>
      <c r="BG65" s="61">
        <f t="shared" si="133"/>
        <v>190</v>
      </c>
      <c r="BH65" s="61">
        <f t="shared" si="133"/>
        <v>3627622.8799999994</v>
      </c>
      <c r="BI65" s="61">
        <f t="shared" si="133"/>
        <v>170</v>
      </c>
      <c r="BJ65" s="61">
        <f t="shared" si="133"/>
        <v>4884237.68</v>
      </c>
      <c r="BK65" s="61">
        <f t="shared" si="133"/>
        <v>0</v>
      </c>
      <c r="BL65" s="61">
        <f t="shared" si="133"/>
        <v>0</v>
      </c>
      <c r="BM65" s="61">
        <f t="shared" si="133"/>
        <v>385</v>
      </c>
      <c r="BN65" s="61">
        <f t="shared" si="133"/>
        <v>7350709.5199999996</v>
      </c>
      <c r="BO65" s="61">
        <f t="shared" si="133"/>
        <v>0</v>
      </c>
      <c r="BP65" s="61">
        <f t="shared" si="133"/>
        <v>0</v>
      </c>
      <c r="BQ65" s="61">
        <f t="shared" si="133"/>
        <v>687</v>
      </c>
      <c r="BR65" s="61">
        <f t="shared" si="133"/>
        <v>13116720.624</v>
      </c>
      <c r="BS65" s="61">
        <f t="shared" si="133"/>
        <v>57</v>
      </c>
      <c r="BT65" s="61">
        <f t="shared" si="133"/>
        <v>1943369.4</v>
      </c>
      <c r="BU65" s="61">
        <f t="shared" si="133"/>
        <v>10</v>
      </c>
      <c r="BV65" s="61">
        <f t="shared" si="133"/>
        <v>190927.51999999996</v>
      </c>
      <c r="BW65" s="61">
        <f t="shared" si="133"/>
        <v>62</v>
      </c>
      <c r="BX65" s="61">
        <f t="shared" si="133"/>
        <v>1183750.6240000001</v>
      </c>
      <c r="BY65" s="61">
        <f t="shared" si="133"/>
        <v>35</v>
      </c>
      <c r="BZ65" s="61">
        <f t="shared" si="133"/>
        <v>668246.31999999995</v>
      </c>
      <c r="CA65" s="61">
        <f t="shared" si="133"/>
        <v>60</v>
      </c>
      <c r="CB65" s="61">
        <f t="shared" ref="CB65:EM65" si="134">SUM(CB66:CB68)</f>
        <v>1145565.1199999999</v>
      </c>
      <c r="CC65" s="61">
        <f t="shared" si="134"/>
        <v>10</v>
      </c>
      <c r="CD65" s="61">
        <f t="shared" si="134"/>
        <v>190927.51999999996</v>
      </c>
      <c r="CE65" s="61">
        <f t="shared" si="134"/>
        <v>8</v>
      </c>
      <c r="CF65" s="61">
        <f t="shared" si="134"/>
        <v>152742.016</v>
      </c>
      <c r="CG65" s="61">
        <f t="shared" si="134"/>
        <v>5</v>
      </c>
      <c r="CH65" s="61">
        <f t="shared" si="134"/>
        <v>95463.75999999998</v>
      </c>
      <c r="CI65" s="61">
        <f t="shared" si="134"/>
        <v>33</v>
      </c>
      <c r="CJ65" s="61">
        <f t="shared" si="134"/>
        <v>630060.81599999999</v>
      </c>
      <c r="CK65" s="61">
        <f t="shared" si="134"/>
        <v>135</v>
      </c>
      <c r="CL65" s="61">
        <f t="shared" si="134"/>
        <v>2577521.52</v>
      </c>
      <c r="CM65" s="61">
        <f t="shared" si="134"/>
        <v>100</v>
      </c>
      <c r="CN65" s="61">
        <f t="shared" si="134"/>
        <v>2471147.6159999999</v>
      </c>
      <c r="CO65" s="61">
        <f t="shared" si="134"/>
        <v>1210</v>
      </c>
      <c r="CP65" s="61">
        <f t="shared" si="134"/>
        <v>27722675.903999995</v>
      </c>
      <c r="CQ65" s="61">
        <f t="shared" si="134"/>
        <v>112</v>
      </c>
      <c r="CR65" s="61">
        <f t="shared" si="134"/>
        <v>2692078.0319999997</v>
      </c>
      <c r="CS65" s="61">
        <f t="shared" si="134"/>
        <v>62</v>
      </c>
      <c r="CT65" s="61">
        <f t="shared" si="134"/>
        <v>1420500.7487999999</v>
      </c>
      <c r="CU65" s="61">
        <f t="shared" si="134"/>
        <v>246</v>
      </c>
      <c r="CV65" s="61">
        <f t="shared" si="134"/>
        <v>7256336.7743999995</v>
      </c>
      <c r="CW65" s="61">
        <f t="shared" si="134"/>
        <v>0</v>
      </c>
      <c r="CX65" s="61">
        <f t="shared" si="134"/>
        <v>0</v>
      </c>
      <c r="CY65" s="61">
        <f t="shared" si="134"/>
        <v>16</v>
      </c>
      <c r="CZ65" s="61">
        <f t="shared" si="134"/>
        <v>366580.83840000001</v>
      </c>
      <c r="DA65" s="61">
        <f t="shared" si="134"/>
        <v>50</v>
      </c>
      <c r="DB65" s="61">
        <f t="shared" si="134"/>
        <v>1145565.1199999999</v>
      </c>
      <c r="DC65" s="61">
        <f t="shared" si="134"/>
        <v>86</v>
      </c>
      <c r="DD65" s="61">
        <f t="shared" si="134"/>
        <v>1970372.0063999998</v>
      </c>
      <c r="DE65" s="61">
        <f t="shared" si="134"/>
        <v>180</v>
      </c>
      <c r="DF65" s="61">
        <f t="shared" si="134"/>
        <v>4124034.4319999996</v>
      </c>
      <c r="DG65" s="61">
        <f t="shared" si="134"/>
        <v>0</v>
      </c>
      <c r="DH65" s="61">
        <f t="shared" si="134"/>
        <v>0</v>
      </c>
      <c r="DI65" s="61">
        <f t="shared" si="134"/>
        <v>18</v>
      </c>
      <c r="DJ65" s="61">
        <f t="shared" si="134"/>
        <v>412403.44319999998</v>
      </c>
      <c r="DK65" s="61">
        <f t="shared" si="134"/>
        <v>15</v>
      </c>
      <c r="DL65" s="61">
        <f t="shared" si="134"/>
        <v>343669.53599999996</v>
      </c>
      <c r="DM65" s="61">
        <f t="shared" si="134"/>
        <v>115</v>
      </c>
      <c r="DN65" s="61">
        <f t="shared" si="134"/>
        <v>2634799.7759999996</v>
      </c>
      <c r="DO65" s="61">
        <f t="shared" si="134"/>
        <v>15</v>
      </c>
      <c r="DP65" s="61">
        <f t="shared" si="134"/>
        <v>343669.53599999996</v>
      </c>
      <c r="DQ65" s="61">
        <f t="shared" si="134"/>
        <v>0</v>
      </c>
      <c r="DR65" s="61">
        <f t="shared" si="134"/>
        <v>0</v>
      </c>
      <c r="DS65" s="61">
        <f t="shared" si="134"/>
        <v>5</v>
      </c>
      <c r="DT65" s="61">
        <f t="shared" si="134"/>
        <v>114556.51199999999</v>
      </c>
      <c r="DU65" s="61">
        <f t="shared" si="134"/>
        <v>0</v>
      </c>
      <c r="DV65" s="61">
        <f t="shared" si="134"/>
        <v>0</v>
      </c>
      <c r="DW65" s="61">
        <f t="shared" si="134"/>
        <v>0</v>
      </c>
      <c r="DX65" s="61">
        <f t="shared" si="134"/>
        <v>0</v>
      </c>
      <c r="DY65" s="61">
        <f t="shared" si="134"/>
        <v>60</v>
      </c>
      <c r="DZ65" s="61">
        <f t="shared" si="134"/>
        <v>2102930.2559999996</v>
      </c>
      <c r="EA65" s="61">
        <f t="shared" si="134"/>
        <v>0</v>
      </c>
      <c r="EB65" s="61">
        <f t="shared" si="134"/>
        <v>0</v>
      </c>
      <c r="EC65" s="61">
        <f t="shared" si="134"/>
        <v>3</v>
      </c>
      <c r="ED65" s="61">
        <f t="shared" si="134"/>
        <v>57278.256000000001</v>
      </c>
      <c r="EE65" s="61">
        <f t="shared" si="134"/>
        <v>0</v>
      </c>
      <c r="EF65" s="61">
        <f t="shared" si="134"/>
        <v>0</v>
      </c>
      <c r="EG65" s="61">
        <f t="shared" si="134"/>
        <v>0</v>
      </c>
      <c r="EH65" s="61">
        <f t="shared" si="134"/>
        <v>0</v>
      </c>
      <c r="EI65" s="61">
        <f t="shared" si="134"/>
        <v>0</v>
      </c>
      <c r="EJ65" s="61">
        <f t="shared" si="134"/>
        <v>0</v>
      </c>
      <c r="EK65" s="61">
        <f t="shared" si="134"/>
        <v>0</v>
      </c>
      <c r="EL65" s="61">
        <f t="shared" si="134"/>
        <v>0</v>
      </c>
      <c r="EM65" s="61">
        <f t="shared" si="134"/>
        <v>0</v>
      </c>
      <c r="EN65" s="61">
        <f t="shared" ref="EN65:ER65" si="135">SUM(EN66:EN68)</f>
        <v>0</v>
      </c>
      <c r="EO65" s="61"/>
      <c r="EP65" s="61"/>
      <c r="EQ65" s="61">
        <f t="shared" si="135"/>
        <v>5889</v>
      </c>
      <c r="ER65" s="61">
        <f t="shared" si="135"/>
        <v>128185970.42719997</v>
      </c>
    </row>
    <row r="66" spans="1:148" s="3" customFormat="1" ht="32.25" customHeight="1" x14ac:dyDescent="0.25">
      <c r="A66" s="54"/>
      <c r="B66" s="54">
        <v>42</v>
      </c>
      <c r="C66" s="218" t="s">
        <v>264</v>
      </c>
      <c r="D66" s="158" t="s">
        <v>265</v>
      </c>
      <c r="E66" s="64">
        <v>13916</v>
      </c>
      <c r="F66" s="65">
        <v>0.98</v>
      </c>
      <c r="G66" s="66"/>
      <c r="H66" s="119">
        <v>1</v>
      </c>
      <c r="I66" s="120"/>
      <c r="J66" s="127"/>
      <c r="K66" s="118">
        <v>1.4</v>
      </c>
      <c r="L66" s="118">
        <v>1.68</v>
      </c>
      <c r="M66" s="118">
        <v>2.23</v>
      </c>
      <c r="N66" s="121">
        <v>2.57</v>
      </c>
      <c r="O66" s="69">
        <v>5</v>
      </c>
      <c r="P66" s="70">
        <f>O66*E66*F66*H66*K66*$P$9</f>
        <v>95463.75999999998</v>
      </c>
      <c r="Q66" s="122"/>
      <c r="R66" s="70">
        <f>Q66*E66*F66*H66*K66*$R$9</f>
        <v>0</v>
      </c>
      <c r="S66" s="71"/>
      <c r="T66" s="71">
        <f>S66*E66*F66*H66*K66*$T$9</f>
        <v>0</v>
      </c>
      <c r="U66" s="69"/>
      <c r="V66" s="70">
        <f>SUM(U66*E66*F66*H66*K66*$V$9)</f>
        <v>0</v>
      </c>
      <c r="W66" s="69"/>
      <c r="X66" s="71">
        <f>SUM(W66*E66*F66*H66*K66*$X$9)</f>
        <v>0</v>
      </c>
      <c r="Y66" s="69"/>
      <c r="Z66" s="70">
        <f>SUM(Y66*E66*F66*H66*K66*$Z$9)</f>
        <v>0</v>
      </c>
      <c r="AA66" s="71">
        <v>80</v>
      </c>
      <c r="AB66" s="70">
        <f>SUM(AA66*E66*F66*H66*K66*$AB$9)</f>
        <v>1527420.1599999997</v>
      </c>
      <c r="AC66" s="70"/>
      <c r="AD66" s="70"/>
      <c r="AE66" s="71">
        <v>240</v>
      </c>
      <c r="AF66" s="70">
        <f>SUM(AE66*E66*F66*H66*K66*$AF$9)</f>
        <v>4582260.4799999995</v>
      </c>
      <c r="AG66" s="71"/>
      <c r="AH66" s="70">
        <f>SUM(AG66*E66*F66*H66*L66*$AH$9)</f>
        <v>0</v>
      </c>
      <c r="AI66" s="71">
        <v>70</v>
      </c>
      <c r="AJ66" s="70">
        <f>SUM(AI66*E66*F66*H66*L66*$AJ$9)</f>
        <v>1603791.1679999998</v>
      </c>
      <c r="AK66" s="69">
        <f>159+13</f>
        <v>172</v>
      </c>
      <c r="AL66" s="159">
        <f>SUM(AK66*E66*F66*H66*K66*$AL$9)</f>
        <v>3283953.3439999996</v>
      </c>
      <c r="AM66" s="71"/>
      <c r="AN66" s="71">
        <f>SUM(AM66*E66*F66*H66*K66*$AN$9)</f>
        <v>0</v>
      </c>
      <c r="AO66" s="69"/>
      <c r="AP66" s="70">
        <f>SUM(AO66*E66*F66*H66*K66*$AP$9)</f>
        <v>0</v>
      </c>
      <c r="AQ66" s="69">
        <v>931</v>
      </c>
      <c r="AR66" s="70">
        <f>SUM(AQ66*E66*F66*H66*K66*$AR$9)</f>
        <v>17775352.112</v>
      </c>
      <c r="AS66" s="71"/>
      <c r="AT66" s="70">
        <f>SUM(E66*F66*H66*K66*AS66*$AT$9)</f>
        <v>0</v>
      </c>
      <c r="AU66" s="71"/>
      <c r="AV66" s="70">
        <f>SUM(AU66*E66*F66*H66*K66*$AV$9)</f>
        <v>0</v>
      </c>
      <c r="AW66" s="69"/>
      <c r="AX66" s="70">
        <f>SUM(AW66*E66*F66*H66*K66*$AX$9)</f>
        <v>0</v>
      </c>
      <c r="AY66" s="69">
        <v>15</v>
      </c>
      <c r="AZ66" s="71">
        <f>SUM(AY66*E66*F66*H66*K66*$AZ$9)</f>
        <v>286391.27999999997</v>
      </c>
      <c r="BA66" s="69">
        <v>100</v>
      </c>
      <c r="BB66" s="70">
        <f>SUM(BA66*E66*F66*H66*K66*$BB$9)</f>
        <v>1909275.2</v>
      </c>
      <c r="BC66" s="69">
        <v>16</v>
      </c>
      <c r="BD66" s="70">
        <f>SUM(BC66*E66*F66*H66*K66*$BD$9)</f>
        <v>305484.03200000001</v>
      </c>
      <c r="BE66" s="69">
        <v>20</v>
      </c>
      <c r="BF66" s="70">
        <f>SUM(BE66*E66*F66*H66*K66*$BF$9)</f>
        <v>381855.03999999992</v>
      </c>
      <c r="BG66" s="69">
        <v>190</v>
      </c>
      <c r="BH66" s="70">
        <f>SUM(BG66*E66*F66*H66*K66*$BH$9)</f>
        <v>3627622.8799999994</v>
      </c>
      <c r="BI66" s="69">
        <v>120</v>
      </c>
      <c r="BJ66" s="70">
        <f>BI66*E66*F66*H66*K66*$BJ$9</f>
        <v>2291130.2399999998</v>
      </c>
      <c r="BK66" s="69"/>
      <c r="BL66" s="70">
        <f>BK66*E66*F66*H66*K66*$BL$9</f>
        <v>0</v>
      </c>
      <c r="BM66" s="69">
        <v>385</v>
      </c>
      <c r="BN66" s="70">
        <f>BM66*E66*F66*H66*K66*$BN$9</f>
        <v>7350709.5199999996</v>
      </c>
      <c r="BO66" s="69"/>
      <c r="BP66" s="70">
        <f>SUM(BO66*E66*F66*H66*K66*$BP$9)</f>
        <v>0</v>
      </c>
      <c r="BQ66" s="69">
        <v>687</v>
      </c>
      <c r="BR66" s="70">
        <f>SUM(BQ66*E66*F66*H66*K66*$BR$9)</f>
        <v>13116720.624</v>
      </c>
      <c r="BS66" s="69"/>
      <c r="BT66" s="70">
        <f>SUM(BS66*E66*F66*H66*K66*$BT$9)</f>
        <v>0</v>
      </c>
      <c r="BU66" s="69">
        <v>10</v>
      </c>
      <c r="BV66" s="70">
        <f>SUM(BU66*E66*F66*H66*K66*$BV$9)</f>
        <v>190927.51999999996</v>
      </c>
      <c r="BW66" s="69">
        <v>62</v>
      </c>
      <c r="BX66" s="70">
        <f>SUM(BW66*E66*F66*H66*K66*$BX$9)</f>
        <v>1183750.6240000001</v>
      </c>
      <c r="BY66" s="73">
        <v>35</v>
      </c>
      <c r="BZ66" s="74">
        <f>BY66*E66*F66*H66*K66*$BZ$9</f>
        <v>668246.31999999995</v>
      </c>
      <c r="CA66" s="69">
        <v>60</v>
      </c>
      <c r="CB66" s="70">
        <f>SUM(CA66*E66*F66*H66*K66*$CB$9)</f>
        <v>1145565.1199999999</v>
      </c>
      <c r="CC66" s="71">
        <v>10</v>
      </c>
      <c r="CD66" s="70">
        <f>SUM(CC66*E66*F66*H66*K66*$CD$9)</f>
        <v>190927.51999999996</v>
      </c>
      <c r="CE66" s="69">
        <v>8</v>
      </c>
      <c r="CF66" s="70">
        <f>SUM(CE66*E66*F66*H66*K66*$CF$9)</f>
        <v>152742.016</v>
      </c>
      <c r="CG66" s="69">
        <v>5</v>
      </c>
      <c r="CH66" s="70">
        <f>SUM(CG66*E66*F66*H66*K66*$CH$9)</f>
        <v>95463.75999999998</v>
      </c>
      <c r="CI66" s="69">
        <v>33</v>
      </c>
      <c r="CJ66" s="70">
        <f>CI66*E66*F66*H66*K66*$CJ$9</f>
        <v>630060.81599999999</v>
      </c>
      <c r="CK66" s="69">
        <v>135</v>
      </c>
      <c r="CL66" s="70">
        <f>SUM(CK66*E66*F66*H66*K66*$CL$9)</f>
        <v>2577521.52</v>
      </c>
      <c r="CM66" s="71">
        <v>90</v>
      </c>
      <c r="CN66" s="70">
        <f>SUM(CM66*E66*F66*H66*L66*$CN$9)</f>
        <v>2062017.2159999998</v>
      </c>
      <c r="CO66" s="69">
        <v>1210</v>
      </c>
      <c r="CP66" s="70">
        <f>SUM(CO66*E66*F66*H66*L66*$CP$9)</f>
        <v>27722675.903999995</v>
      </c>
      <c r="CQ66" s="69">
        <v>105</v>
      </c>
      <c r="CR66" s="70">
        <f>SUM(CQ66*E66*F66*H66*L66*$CR$9)</f>
        <v>2405686.7519999999</v>
      </c>
      <c r="CS66" s="71">
        <v>62</v>
      </c>
      <c r="CT66" s="70">
        <f>SUM(CS66*E66*F66*H66*L66*$CT$9)</f>
        <v>1420500.7487999999</v>
      </c>
      <c r="CU66" s="71">
        <v>156</v>
      </c>
      <c r="CV66" s="70">
        <f>SUM(CU66*E66*F66*H66*L66*$CV$9)</f>
        <v>3574163.1743999999</v>
      </c>
      <c r="CW66" s="71"/>
      <c r="CX66" s="70">
        <f>SUM(CW66*E66*F66*H66*L66*$CX$9)</f>
        <v>0</v>
      </c>
      <c r="CY66" s="69">
        <v>16</v>
      </c>
      <c r="CZ66" s="70">
        <f>SUM(CY66*E66*F66*H66*L66*$CZ$9)</f>
        <v>366580.83840000001</v>
      </c>
      <c r="DA66" s="69">
        <v>50</v>
      </c>
      <c r="DB66" s="70">
        <f>SUM(DA66*E66*F66*H66*L66*$DB$9)</f>
        <v>1145565.1199999999</v>
      </c>
      <c r="DC66" s="69">
        <v>86</v>
      </c>
      <c r="DD66" s="70">
        <f>SUM(DC66*E66*F66*H66*L66*$DD$9)</f>
        <v>1970372.0063999998</v>
      </c>
      <c r="DE66" s="71">
        <v>180</v>
      </c>
      <c r="DF66" s="70">
        <f>SUM(DE66*E66*F66*H66*L66*$DF$9)</f>
        <v>4124034.4319999996</v>
      </c>
      <c r="DG66" s="69"/>
      <c r="DH66" s="70">
        <f>SUM(DG66*E66*F66*H66*L66*$DH$9)</f>
        <v>0</v>
      </c>
      <c r="DI66" s="69">
        <v>18</v>
      </c>
      <c r="DJ66" s="70">
        <f>SUM(DI66*E66*F66*H66*L66*$DJ$9)</f>
        <v>412403.44319999998</v>
      </c>
      <c r="DK66" s="69">
        <v>15</v>
      </c>
      <c r="DL66" s="70">
        <f>SUM(DK66*E66*F66*H66*L66*$DL$9)</f>
        <v>343669.53599999996</v>
      </c>
      <c r="DM66" s="69">
        <v>115</v>
      </c>
      <c r="DN66" s="70">
        <f>SUM(DM66*E66*F66*H66*L66*$DN$9)</f>
        <v>2634799.7759999996</v>
      </c>
      <c r="DO66" s="69">
        <v>15</v>
      </c>
      <c r="DP66" s="70">
        <f>SUM(DO66*E66*F66*H66*L66*$DP$9)</f>
        <v>343669.53599999996</v>
      </c>
      <c r="DQ66" s="69"/>
      <c r="DR66" s="70">
        <f>DQ66*E66*F66*H66*L66*$DR$9</f>
        <v>0</v>
      </c>
      <c r="DS66" s="69">
        <v>5</v>
      </c>
      <c r="DT66" s="70">
        <f>SUM(DS66*E66*F66*H66*L66*$DT$9)</f>
        <v>114556.51199999999</v>
      </c>
      <c r="DU66" s="69"/>
      <c r="DV66" s="70">
        <f>SUM(DU66*E66*F66*H66*L66*$DV$9)</f>
        <v>0</v>
      </c>
      <c r="DW66" s="69"/>
      <c r="DX66" s="70">
        <f>SUM(DW66*E66*F66*H66*M66*$DX$9)</f>
        <v>0</v>
      </c>
      <c r="DY66" s="69">
        <v>60</v>
      </c>
      <c r="DZ66" s="70">
        <f>SUM(DY66*E66*F66*H66*N66*$DZ$9)</f>
        <v>2102930.2559999996</v>
      </c>
      <c r="EA66" s="69"/>
      <c r="EB66" s="70">
        <f>SUM(EA66*E66*F66*H66*K66*$EB$9)</f>
        <v>0</v>
      </c>
      <c r="EC66" s="69">
        <v>3</v>
      </c>
      <c r="ED66" s="70">
        <f>SUM(EC66*E66*F66*H66*K66*$ED$9)</f>
        <v>57278.256000000001</v>
      </c>
      <c r="EE66" s="69"/>
      <c r="EF66" s="70">
        <f>SUM(EE66*E66*F66*H66*K66*$EF$9)</f>
        <v>0</v>
      </c>
      <c r="EG66" s="69"/>
      <c r="EH66" s="70">
        <f>SUM(EG66*E66*F66*H66*K66*$EH$9)</f>
        <v>0</v>
      </c>
      <c r="EI66" s="69"/>
      <c r="EJ66" s="70">
        <f>EI66*E66*F66*H66*K66*$EJ$9</f>
        <v>0</v>
      </c>
      <c r="EK66" s="69"/>
      <c r="EL66" s="70">
        <f>EK66*E66*F66*H66*K66*$EL$9</f>
        <v>0</v>
      </c>
      <c r="EM66" s="69"/>
      <c r="EN66" s="70"/>
      <c r="EO66" s="75"/>
      <c r="EP66" s="75"/>
      <c r="EQ66" s="76">
        <f t="shared" ref="EQ66:ER68" si="136">SUM(O66,Y66,Q66,S66,AA66,U66,W66,AE66,AG66,AI66,AK66,AM66,AS66,AU66,AW66,AQ66,CM66,CS66,CW66,CA66,CC66,DC66,DE66,DG66,DI66,DK66,DM66,DO66,AY66,AO66,BA66,BC66,BE66,BG66,BI66,BK66,BM66,BO66,BQ66,BS66,BU66,EE66,EG66,EA66,EC66,BW66,BY66,CU66,CO66,CQ66,CY66,DA66,CE66,CG66,CI66,CK66,DQ66,DS66,DU66,DW66,DY66,EI66,EK66,EM66)</f>
        <v>5575</v>
      </c>
      <c r="ER66" s="76">
        <f t="shared" si="136"/>
        <v>115773538.56319998</v>
      </c>
    </row>
    <row r="67" spans="1:148" s="221" customFormat="1" ht="35.25" customHeight="1" x14ac:dyDescent="0.25">
      <c r="A67" s="54"/>
      <c r="B67" s="54">
        <v>43</v>
      </c>
      <c r="C67" s="218" t="s">
        <v>266</v>
      </c>
      <c r="D67" s="126" t="s">
        <v>267</v>
      </c>
      <c r="E67" s="64">
        <v>13916</v>
      </c>
      <c r="F67" s="65">
        <v>1.75</v>
      </c>
      <c r="G67" s="66"/>
      <c r="H67" s="231">
        <v>1</v>
      </c>
      <c r="I67" s="231"/>
      <c r="J67" s="160"/>
      <c r="K67" s="133">
        <v>1.4</v>
      </c>
      <c r="L67" s="133">
        <v>1.68</v>
      </c>
      <c r="M67" s="133">
        <v>2.23</v>
      </c>
      <c r="N67" s="134">
        <v>2.57</v>
      </c>
      <c r="O67" s="69"/>
      <c r="P67" s="70">
        <f>O67*E67*F67*H67*K67*$P$9</f>
        <v>0</v>
      </c>
      <c r="Q67" s="161"/>
      <c r="R67" s="70">
        <f>Q67*E67*F67*H67*K67*$R$9</f>
        <v>0</v>
      </c>
      <c r="S67" s="71"/>
      <c r="T67" s="71">
        <f>S67*E67*F67*H67*K67*$T$9</f>
        <v>0</v>
      </c>
      <c r="U67" s="69"/>
      <c r="V67" s="70">
        <f>SUM(U67*E67*F67*H67*K67*$V$9)</f>
        <v>0</v>
      </c>
      <c r="W67" s="69"/>
      <c r="X67" s="71">
        <f>SUM(W67*E67*F67*H67*K67*$X$9)</f>
        <v>0</v>
      </c>
      <c r="Y67" s="69"/>
      <c r="Z67" s="70">
        <f>SUM(Y67*E67*F67*H67*K67*$Z$9)</f>
        <v>0</v>
      </c>
      <c r="AA67" s="71">
        <f>38-38</f>
        <v>0</v>
      </c>
      <c r="AB67" s="70">
        <f>SUM(AA67*E67*F67*H67*K67*$AB$9)</f>
        <v>0</v>
      </c>
      <c r="AC67" s="70"/>
      <c r="AD67" s="70"/>
      <c r="AE67" s="71"/>
      <c r="AF67" s="70">
        <f>SUM(AE67*E67*F67*H67*K67*$AF$9)</f>
        <v>0</v>
      </c>
      <c r="AG67" s="71"/>
      <c r="AH67" s="70">
        <f>SUM(AG67*E67*F67*H67*L67*$AH$9)</f>
        <v>0</v>
      </c>
      <c r="AI67" s="71"/>
      <c r="AJ67" s="70">
        <f>SUM(AI67*E67*F67*H67*L67*$AJ$9)</f>
        <v>0</v>
      </c>
      <c r="AK67" s="69"/>
      <c r="AL67" s="70">
        <f>SUM(AK67*E67*F67*H67*K67*$AL$9)</f>
        <v>0</v>
      </c>
      <c r="AM67" s="71"/>
      <c r="AN67" s="71">
        <f>SUM(AM67*E67*F67*H67*K67*$AN$9)</f>
        <v>0</v>
      </c>
      <c r="AO67" s="69"/>
      <c r="AP67" s="70">
        <f>SUM(AO67*E67*F67*H67*K67*$AP$9)</f>
        <v>0</v>
      </c>
      <c r="AQ67" s="69">
        <v>80</v>
      </c>
      <c r="AR67" s="70">
        <f>SUM(AQ67*E67*F67*H67*K67*$AR$9)</f>
        <v>2727536</v>
      </c>
      <c r="AS67" s="71"/>
      <c r="AT67" s="70">
        <f>SUM(E67*F67*H67*K67*AS67*$AT$9)</f>
        <v>0</v>
      </c>
      <c r="AU67" s="71"/>
      <c r="AV67" s="70">
        <f>SUM(AU67*E67*F67*H67*K67*$AV$9)</f>
        <v>0</v>
      </c>
      <c r="AW67" s="69"/>
      <c r="AX67" s="70">
        <f>SUM(AW67*E67*F67*H67*K67*$AX$9)</f>
        <v>0</v>
      </c>
      <c r="AY67" s="69">
        <v>16</v>
      </c>
      <c r="AZ67" s="71">
        <f>SUM(AY67*E67*F67*H67*K67*$AZ$9)</f>
        <v>545507.19999999995</v>
      </c>
      <c r="BA67" s="69"/>
      <c r="BB67" s="70">
        <f>SUM(BA67*E67*F67*H67*K67*$BB$9)</f>
        <v>0</v>
      </c>
      <c r="BC67" s="69"/>
      <c r="BD67" s="70">
        <f>SUM(BC67*E67*F67*H67*K67*$BD$9)</f>
        <v>0</v>
      </c>
      <c r="BE67" s="69"/>
      <c r="BF67" s="70">
        <f>SUM(BE67*E67*F67*H67*K67*$BF$9)</f>
        <v>0</v>
      </c>
      <c r="BG67" s="69"/>
      <c r="BH67" s="70">
        <f>SUM(BG67*E67*F67*H67*K67*$BH$9)</f>
        <v>0</v>
      </c>
      <c r="BI67" s="69">
        <v>10</v>
      </c>
      <c r="BJ67" s="70">
        <f>BI67*E67*F67*H67*K67*$BJ$9</f>
        <v>340942</v>
      </c>
      <c r="BK67" s="69"/>
      <c r="BL67" s="70">
        <f>BK67*E67*F67*H67*K67*$BL$9</f>
        <v>0</v>
      </c>
      <c r="BM67" s="69"/>
      <c r="BN67" s="70">
        <f>BM67*E67*F67*H67*K67*$BN$9</f>
        <v>0</v>
      </c>
      <c r="BO67" s="69"/>
      <c r="BP67" s="70">
        <f>SUM(BO67*E67*F67*H67*K67*$BP$9)</f>
        <v>0</v>
      </c>
      <c r="BQ67" s="69"/>
      <c r="BR67" s="70">
        <f>SUM(BQ67*E67*F67*H67*K67*$BR$9)</f>
        <v>0</v>
      </c>
      <c r="BS67" s="69">
        <v>57</v>
      </c>
      <c r="BT67" s="70">
        <f>SUM(BS67*E67*F67*H67*K67*$BT$9)</f>
        <v>1943369.4</v>
      </c>
      <c r="BU67" s="69"/>
      <c r="BV67" s="70">
        <f>SUM(BU67*E67*F67*H67*K67*$BV$9)</f>
        <v>0</v>
      </c>
      <c r="BW67" s="69"/>
      <c r="BX67" s="70">
        <f>SUM(BW67*E67*F67*H67*K67*$BX$9)</f>
        <v>0</v>
      </c>
      <c r="BY67" s="73"/>
      <c r="BZ67" s="74">
        <f>BY67*E67*F67*H67*K67*$BZ$9</f>
        <v>0</v>
      </c>
      <c r="CA67" s="69"/>
      <c r="CB67" s="70">
        <f>SUM(CA67*E67*F67*H67*K67*$CB$9)</f>
        <v>0</v>
      </c>
      <c r="CC67" s="71"/>
      <c r="CD67" s="70">
        <f>SUM(CC67*E67*F67*H67*K67*$CD$9)</f>
        <v>0</v>
      </c>
      <c r="CE67" s="69"/>
      <c r="CF67" s="70">
        <f>SUM(CE67*E67*F67*H67*K67*$CF$9)</f>
        <v>0</v>
      </c>
      <c r="CG67" s="69"/>
      <c r="CH67" s="70">
        <f>SUM(CG67*E67*F67*H67*K67*$CH$9)</f>
        <v>0</v>
      </c>
      <c r="CI67" s="69"/>
      <c r="CJ67" s="70">
        <f>CI67*E67*F67*H67*K67*$CJ$9</f>
        <v>0</v>
      </c>
      <c r="CK67" s="69"/>
      <c r="CL67" s="70">
        <f>SUM(CK67*E67*F67*H67*K67*$CL$9)</f>
        <v>0</v>
      </c>
      <c r="CM67" s="71">
        <v>10</v>
      </c>
      <c r="CN67" s="70">
        <f>SUM(CM67*E67*F67*H67*L67*$CN$9)</f>
        <v>409130.39999999997</v>
      </c>
      <c r="CO67" s="69"/>
      <c r="CP67" s="70">
        <f>SUM(CO67*E67*F67*H67*L67*$CP$9)</f>
        <v>0</v>
      </c>
      <c r="CQ67" s="69">
        <v>7</v>
      </c>
      <c r="CR67" s="70">
        <f>SUM(CQ67*E67*F67*H67*L67*$CR$9)</f>
        <v>286391.27999999997</v>
      </c>
      <c r="CS67" s="71"/>
      <c r="CT67" s="70">
        <f>SUM(CS67*E67*F67*H67*L67*$CT$9)</f>
        <v>0</v>
      </c>
      <c r="CU67" s="71">
        <v>90</v>
      </c>
      <c r="CV67" s="70">
        <f>SUM(CU67*E67*F67*H67*L67*$CV$9)</f>
        <v>3682173.6</v>
      </c>
      <c r="CW67" s="71"/>
      <c r="CX67" s="70">
        <f>SUM(CW67*E67*F67*H67*L67*$CX$9)</f>
        <v>0</v>
      </c>
      <c r="CY67" s="69"/>
      <c r="CZ67" s="70">
        <f>SUM(CY67*E67*F67*H67*L67*$CZ$9)</f>
        <v>0</v>
      </c>
      <c r="DA67" s="69"/>
      <c r="DB67" s="70">
        <f>SUM(DA67*E67*F67*H67*L67*$DB$9)</f>
        <v>0</v>
      </c>
      <c r="DC67" s="69"/>
      <c r="DD67" s="70">
        <f>SUM(DC67*E67*F67*H67*L67*$DD$9)</f>
        <v>0</v>
      </c>
      <c r="DE67" s="71"/>
      <c r="DF67" s="70">
        <f>SUM(DE67*E67*F67*H67*L67*$DF$9)</f>
        <v>0</v>
      </c>
      <c r="DG67" s="69"/>
      <c r="DH67" s="70">
        <f>SUM(DG67*E67*F67*H67*L67*$DH$9)</f>
        <v>0</v>
      </c>
      <c r="DI67" s="69"/>
      <c r="DJ67" s="70">
        <f>SUM(DI67*E67*F67*H67*L67*$DJ$9)</f>
        <v>0</v>
      </c>
      <c r="DK67" s="69"/>
      <c r="DL67" s="70">
        <f>SUM(DK67*E67*F67*H67*L67*$DL$9)</f>
        <v>0</v>
      </c>
      <c r="DM67" s="69"/>
      <c r="DN67" s="70">
        <f>SUM(DM67*E67*F67*H67*L67*$DN$9)</f>
        <v>0</v>
      </c>
      <c r="DO67" s="69"/>
      <c r="DP67" s="70">
        <f>SUM(DO67*E67*F67*H67*L67*$DP$9)</f>
        <v>0</v>
      </c>
      <c r="DQ67" s="69"/>
      <c r="DR67" s="70">
        <f>DQ67*E67*F67*H67*L67*$DR$9</f>
        <v>0</v>
      </c>
      <c r="DS67" s="69"/>
      <c r="DT67" s="70">
        <f>SUM(DS67*E67*F67*H67*L67*$DT$9)</f>
        <v>0</v>
      </c>
      <c r="DU67" s="69"/>
      <c r="DV67" s="70">
        <f>SUM(DU67*E67*F67*H67*L67*$DV$9)</f>
        <v>0</v>
      </c>
      <c r="DW67" s="69"/>
      <c r="DX67" s="70">
        <f>SUM(DW67*E67*F67*H67*M67*$DX$9)</f>
        <v>0</v>
      </c>
      <c r="DY67" s="69"/>
      <c r="DZ67" s="70">
        <f>SUM(DY67*E67*F67*H67*N67*$DZ$9)</f>
        <v>0</v>
      </c>
      <c r="EA67" s="131"/>
      <c r="EB67" s="70">
        <f>SUM(EA67*E67*F67*H67*K67*$EB$9)</f>
        <v>0</v>
      </c>
      <c r="EC67" s="69"/>
      <c r="ED67" s="70">
        <f>SUM(EC67*E67*F67*H67*K67*$ED$9)</f>
        <v>0</v>
      </c>
      <c r="EE67" s="69"/>
      <c r="EF67" s="70">
        <f>SUM(EE67*E67*F67*H67*K67*$EF$9)</f>
        <v>0</v>
      </c>
      <c r="EG67" s="69"/>
      <c r="EH67" s="70">
        <f>SUM(EG67*E67*F67*H67*K67*$EH$9)</f>
        <v>0</v>
      </c>
      <c r="EI67" s="69"/>
      <c r="EJ67" s="70">
        <f>EI67*E67*F67*H67*K67*$EJ$9</f>
        <v>0</v>
      </c>
      <c r="EK67" s="69"/>
      <c r="EL67" s="70">
        <f>EK67*E67*F67*H67*K67*$EL$9</f>
        <v>0</v>
      </c>
      <c r="EM67" s="69"/>
      <c r="EN67" s="70"/>
      <c r="EO67" s="75"/>
      <c r="EP67" s="75"/>
      <c r="EQ67" s="76">
        <f t="shared" si="136"/>
        <v>270</v>
      </c>
      <c r="ER67" s="76">
        <f t="shared" si="136"/>
        <v>9935049.879999999</v>
      </c>
    </row>
    <row r="68" spans="1:148" s="221" customFormat="1" ht="47.25" customHeight="1" x14ac:dyDescent="0.25">
      <c r="A68" s="54"/>
      <c r="B68" s="54">
        <v>44</v>
      </c>
      <c r="C68" s="218" t="s">
        <v>268</v>
      </c>
      <c r="D68" s="126" t="s">
        <v>269</v>
      </c>
      <c r="E68" s="64">
        <v>13916</v>
      </c>
      <c r="F68" s="65">
        <v>2.89</v>
      </c>
      <c r="G68" s="66"/>
      <c r="H68" s="119">
        <v>1</v>
      </c>
      <c r="I68" s="120"/>
      <c r="J68" s="127"/>
      <c r="K68" s="133">
        <v>1.4</v>
      </c>
      <c r="L68" s="133">
        <v>1.68</v>
      </c>
      <c r="M68" s="133">
        <v>2.23</v>
      </c>
      <c r="N68" s="134">
        <v>2.57</v>
      </c>
      <c r="O68" s="69"/>
      <c r="P68" s="70"/>
      <c r="Q68" s="122"/>
      <c r="R68" s="70"/>
      <c r="S68" s="71"/>
      <c r="T68" s="71"/>
      <c r="U68" s="69"/>
      <c r="V68" s="70"/>
      <c r="W68" s="69"/>
      <c r="X68" s="71"/>
      <c r="Y68" s="69"/>
      <c r="Z68" s="70"/>
      <c r="AA68" s="71"/>
      <c r="AB68" s="70"/>
      <c r="AC68" s="70"/>
      <c r="AD68" s="70"/>
      <c r="AE68" s="71"/>
      <c r="AF68" s="70"/>
      <c r="AG68" s="71"/>
      <c r="AH68" s="70"/>
      <c r="AI68" s="71"/>
      <c r="AJ68" s="70"/>
      <c r="AK68" s="69"/>
      <c r="AL68" s="70"/>
      <c r="AM68" s="71"/>
      <c r="AN68" s="71"/>
      <c r="AO68" s="69"/>
      <c r="AP68" s="70"/>
      <c r="AQ68" s="69"/>
      <c r="AR68" s="70">
        <f>SUM(AQ68*E68*F68*H68*K68*$AR$9)/12*5+(AQ68*E68*F68*J68*K68*$AR$9)/12*7</f>
        <v>0</v>
      </c>
      <c r="AS68" s="71"/>
      <c r="AT68" s="70"/>
      <c r="AU68" s="71"/>
      <c r="AV68" s="70"/>
      <c r="AW68" s="69"/>
      <c r="AX68" s="70"/>
      <c r="AY68" s="69">
        <v>4</v>
      </c>
      <c r="AZ68" s="71">
        <f>SUM(AY68*E68*F68*H68*K68*$AZ$9)</f>
        <v>225216.54400000002</v>
      </c>
      <c r="BA68" s="69"/>
      <c r="BB68" s="70"/>
      <c r="BC68" s="69"/>
      <c r="BD68" s="70"/>
      <c r="BE68" s="69"/>
      <c r="BF68" s="70"/>
      <c r="BG68" s="69"/>
      <c r="BH68" s="70">
        <f>SUM(BG68*E68*F68*H68*K68*$BH$9)</f>
        <v>0</v>
      </c>
      <c r="BI68" s="69">
        <v>40</v>
      </c>
      <c r="BJ68" s="70">
        <f>BI68*E68*F68*H68*K68*$BJ$9</f>
        <v>2252165.44</v>
      </c>
      <c r="BK68" s="69"/>
      <c r="BL68" s="70"/>
      <c r="BM68" s="69"/>
      <c r="BN68" s="70"/>
      <c r="BO68" s="69"/>
      <c r="BP68" s="70"/>
      <c r="BQ68" s="69"/>
      <c r="BR68" s="70"/>
      <c r="BS68" s="69"/>
      <c r="BT68" s="70">
        <f>SUM(BS68*E68*F68*H68*K68*$BT$9)</f>
        <v>0</v>
      </c>
      <c r="BU68" s="69"/>
      <c r="BV68" s="70"/>
      <c r="BW68" s="69"/>
      <c r="BX68" s="70"/>
      <c r="BY68" s="73"/>
      <c r="BZ68" s="74"/>
      <c r="CA68" s="69"/>
      <c r="CB68" s="70"/>
      <c r="CC68" s="71"/>
      <c r="CD68" s="70"/>
      <c r="CE68" s="69"/>
      <c r="CF68" s="70"/>
      <c r="CG68" s="69"/>
      <c r="CH68" s="70"/>
      <c r="CI68" s="69"/>
      <c r="CJ68" s="70"/>
      <c r="CK68" s="69"/>
      <c r="CL68" s="70"/>
      <c r="CM68" s="71"/>
      <c r="CN68" s="70"/>
      <c r="CO68" s="69"/>
      <c r="CP68" s="70"/>
      <c r="CQ68" s="69"/>
      <c r="CR68" s="70"/>
      <c r="CS68" s="71"/>
      <c r="CT68" s="70"/>
      <c r="CU68" s="71"/>
      <c r="CV68" s="70">
        <f>SUM(CU68*E68*F68*H68*L68*$CV$9)</f>
        <v>0</v>
      </c>
      <c r="CW68" s="71"/>
      <c r="CX68" s="70"/>
      <c r="CY68" s="69"/>
      <c r="CZ68" s="70"/>
      <c r="DA68" s="69"/>
      <c r="DB68" s="70"/>
      <c r="DC68" s="69"/>
      <c r="DD68" s="70"/>
      <c r="DE68" s="71"/>
      <c r="DF68" s="70"/>
      <c r="DG68" s="69"/>
      <c r="DH68" s="70"/>
      <c r="DI68" s="69"/>
      <c r="DJ68" s="70"/>
      <c r="DK68" s="69"/>
      <c r="DL68" s="70"/>
      <c r="DM68" s="69"/>
      <c r="DN68" s="70"/>
      <c r="DO68" s="69"/>
      <c r="DP68" s="70"/>
      <c r="DQ68" s="69"/>
      <c r="DR68" s="70"/>
      <c r="DS68" s="69"/>
      <c r="DT68" s="70"/>
      <c r="DU68" s="69"/>
      <c r="DV68" s="70"/>
      <c r="DW68" s="69"/>
      <c r="DX68" s="70"/>
      <c r="DY68" s="69"/>
      <c r="DZ68" s="70"/>
      <c r="EA68" s="131"/>
      <c r="EB68" s="70"/>
      <c r="EC68" s="69"/>
      <c r="ED68" s="70"/>
      <c r="EE68" s="69"/>
      <c r="EF68" s="70"/>
      <c r="EG68" s="69"/>
      <c r="EH68" s="70"/>
      <c r="EI68" s="69"/>
      <c r="EJ68" s="70"/>
      <c r="EK68" s="69"/>
      <c r="EL68" s="70"/>
      <c r="EM68" s="69"/>
      <c r="EN68" s="70"/>
      <c r="EO68" s="75"/>
      <c r="EP68" s="75"/>
      <c r="EQ68" s="76">
        <f t="shared" si="136"/>
        <v>44</v>
      </c>
      <c r="ER68" s="76">
        <f t="shared" si="136"/>
        <v>2477381.9840000002</v>
      </c>
    </row>
    <row r="69" spans="1:148" s="116" customFormat="1" ht="15" x14ac:dyDescent="0.25">
      <c r="A69" s="53">
        <v>16</v>
      </c>
      <c r="B69" s="53"/>
      <c r="C69" s="54" t="s">
        <v>270</v>
      </c>
      <c r="D69" s="162" t="s">
        <v>271</v>
      </c>
      <c r="E69" s="64">
        <v>13916</v>
      </c>
      <c r="F69" s="124"/>
      <c r="G69" s="66"/>
      <c r="H69" s="57"/>
      <c r="I69" s="112"/>
      <c r="J69" s="113"/>
      <c r="K69" s="125">
        <v>1.4</v>
      </c>
      <c r="L69" s="125">
        <v>1.68</v>
      </c>
      <c r="M69" s="125">
        <v>2.23</v>
      </c>
      <c r="N69" s="115">
        <v>2.57</v>
      </c>
      <c r="O69" s="61">
        <f>SUM(O70:O71)</f>
        <v>50</v>
      </c>
      <c r="P69" s="61">
        <f t="shared" ref="P69:CA69" si="137">SUM(P70:P71)</f>
        <v>915672.79999999993</v>
      </c>
      <c r="Q69" s="61">
        <f t="shared" si="137"/>
        <v>0</v>
      </c>
      <c r="R69" s="61">
        <f t="shared" si="137"/>
        <v>0</v>
      </c>
      <c r="S69" s="61">
        <f t="shared" si="137"/>
        <v>0</v>
      </c>
      <c r="T69" s="61">
        <f t="shared" si="137"/>
        <v>0</v>
      </c>
      <c r="U69" s="61">
        <f t="shared" si="137"/>
        <v>0</v>
      </c>
      <c r="V69" s="61">
        <f t="shared" si="137"/>
        <v>0</v>
      </c>
      <c r="W69" s="61">
        <f t="shared" si="137"/>
        <v>0</v>
      </c>
      <c r="X69" s="61">
        <f t="shared" si="137"/>
        <v>0</v>
      </c>
      <c r="Y69" s="61">
        <f t="shared" si="137"/>
        <v>0</v>
      </c>
      <c r="Z69" s="61">
        <f t="shared" si="137"/>
        <v>0</v>
      </c>
      <c r="AA69" s="61">
        <f t="shared" si="137"/>
        <v>340</v>
      </c>
      <c r="AB69" s="61">
        <f t="shared" si="137"/>
        <v>6226575.0399999991</v>
      </c>
      <c r="AC69" s="61">
        <f t="shared" si="137"/>
        <v>0</v>
      </c>
      <c r="AD69" s="61">
        <f t="shared" si="137"/>
        <v>0</v>
      </c>
      <c r="AE69" s="61">
        <f t="shared" si="137"/>
        <v>0</v>
      </c>
      <c r="AF69" s="61">
        <f t="shared" si="137"/>
        <v>0</v>
      </c>
      <c r="AG69" s="61">
        <f t="shared" si="137"/>
        <v>0</v>
      </c>
      <c r="AH69" s="61">
        <f t="shared" si="137"/>
        <v>0</v>
      </c>
      <c r="AI69" s="61">
        <f t="shared" si="137"/>
        <v>170</v>
      </c>
      <c r="AJ69" s="61">
        <f t="shared" si="137"/>
        <v>3735945.0239999997</v>
      </c>
      <c r="AK69" s="61">
        <f t="shared" si="137"/>
        <v>105</v>
      </c>
      <c r="AL69" s="61">
        <f t="shared" si="137"/>
        <v>1922912.88</v>
      </c>
      <c r="AM69" s="61">
        <f t="shared" si="137"/>
        <v>0</v>
      </c>
      <c r="AN69" s="61">
        <f t="shared" si="137"/>
        <v>0</v>
      </c>
      <c r="AO69" s="61">
        <f t="shared" si="137"/>
        <v>0</v>
      </c>
      <c r="AP69" s="61">
        <f t="shared" si="137"/>
        <v>0</v>
      </c>
      <c r="AQ69" s="61">
        <f t="shared" si="137"/>
        <v>0</v>
      </c>
      <c r="AR69" s="61">
        <f t="shared" si="137"/>
        <v>0</v>
      </c>
      <c r="AS69" s="61">
        <f t="shared" si="137"/>
        <v>0</v>
      </c>
      <c r="AT69" s="61">
        <f t="shared" si="137"/>
        <v>0</v>
      </c>
      <c r="AU69" s="61">
        <f t="shared" si="137"/>
        <v>0</v>
      </c>
      <c r="AV69" s="61">
        <f t="shared" si="137"/>
        <v>0</v>
      </c>
      <c r="AW69" s="61">
        <f t="shared" si="137"/>
        <v>0</v>
      </c>
      <c r="AX69" s="61">
        <f t="shared" si="137"/>
        <v>0</v>
      </c>
      <c r="AY69" s="61">
        <f t="shared" si="137"/>
        <v>100</v>
      </c>
      <c r="AZ69" s="61">
        <f t="shared" si="137"/>
        <v>1831345.5999999999</v>
      </c>
      <c r="BA69" s="61">
        <f t="shared" si="137"/>
        <v>694</v>
      </c>
      <c r="BB69" s="61">
        <f t="shared" si="137"/>
        <v>12709538.464</v>
      </c>
      <c r="BC69" s="61">
        <f t="shared" si="137"/>
        <v>503</v>
      </c>
      <c r="BD69" s="61">
        <f t="shared" si="137"/>
        <v>9211668.3679999989</v>
      </c>
      <c r="BE69" s="61">
        <f t="shared" si="137"/>
        <v>150</v>
      </c>
      <c r="BF69" s="61">
        <f t="shared" si="137"/>
        <v>2747018.4</v>
      </c>
      <c r="BG69" s="61">
        <f t="shared" si="137"/>
        <v>180</v>
      </c>
      <c r="BH69" s="61">
        <f t="shared" si="137"/>
        <v>3296422.0799999996</v>
      </c>
      <c r="BI69" s="61">
        <f t="shared" si="137"/>
        <v>470</v>
      </c>
      <c r="BJ69" s="61">
        <f t="shared" si="137"/>
        <v>8607324.3199999984</v>
      </c>
      <c r="BK69" s="61">
        <f t="shared" si="137"/>
        <v>0</v>
      </c>
      <c r="BL69" s="61">
        <f t="shared" si="137"/>
        <v>0</v>
      </c>
      <c r="BM69" s="61">
        <f t="shared" si="137"/>
        <v>200</v>
      </c>
      <c r="BN69" s="61">
        <f t="shared" si="137"/>
        <v>3662691.1999999997</v>
      </c>
      <c r="BO69" s="61">
        <f t="shared" si="137"/>
        <v>0</v>
      </c>
      <c r="BP69" s="61">
        <f t="shared" si="137"/>
        <v>0</v>
      </c>
      <c r="BQ69" s="61">
        <f t="shared" si="137"/>
        <v>11</v>
      </c>
      <c r="BR69" s="61">
        <f t="shared" si="137"/>
        <v>201448.016</v>
      </c>
      <c r="BS69" s="61">
        <f t="shared" si="137"/>
        <v>0</v>
      </c>
      <c r="BT69" s="61">
        <f t="shared" si="137"/>
        <v>0</v>
      </c>
      <c r="BU69" s="61">
        <f t="shared" si="137"/>
        <v>0</v>
      </c>
      <c r="BV69" s="61">
        <f t="shared" si="137"/>
        <v>0</v>
      </c>
      <c r="BW69" s="61">
        <f t="shared" si="137"/>
        <v>35</v>
      </c>
      <c r="BX69" s="61">
        <f t="shared" si="137"/>
        <v>640970.96</v>
      </c>
      <c r="BY69" s="61">
        <f t="shared" si="137"/>
        <v>60</v>
      </c>
      <c r="BZ69" s="61">
        <f t="shared" si="137"/>
        <v>1098807.3599999999</v>
      </c>
      <c r="CA69" s="61">
        <f t="shared" si="137"/>
        <v>240</v>
      </c>
      <c r="CB69" s="61">
        <f t="shared" ref="CB69:EM69" si="138">SUM(CB70:CB71)</f>
        <v>4395229.4399999995</v>
      </c>
      <c r="CC69" s="61">
        <f t="shared" si="138"/>
        <v>95</v>
      </c>
      <c r="CD69" s="61">
        <f t="shared" si="138"/>
        <v>1739778.3199999996</v>
      </c>
      <c r="CE69" s="61">
        <f t="shared" si="138"/>
        <v>133</v>
      </c>
      <c r="CF69" s="61">
        <f t="shared" si="138"/>
        <v>2435689.6479999996</v>
      </c>
      <c r="CG69" s="61">
        <f t="shared" si="138"/>
        <v>161</v>
      </c>
      <c r="CH69" s="61">
        <f t="shared" si="138"/>
        <v>2948466.4159999997</v>
      </c>
      <c r="CI69" s="61">
        <f t="shared" si="138"/>
        <v>369</v>
      </c>
      <c r="CJ69" s="61">
        <f t="shared" si="138"/>
        <v>6757665.2639999995</v>
      </c>
      <c r="CK69" s="61">
        <f t="shared" si="138"/>
        <v>300</v>
      </c>
      <c r="CL69" s="61">
        <f t="shared" si="138"/>
        <v>5494036.7999999998</v>
      </c>
      <c r="CM69" s="61">
        <f t="shared" si="138"/>
        <v>600</v>
      </c>
      <c r="CN69" s="61">
        <f t="shared" si="138"/>
        <v>13185688.32</v>
      </c>
      <c r="CO69" s="61">
        <f t="shared" si="138"/>
        <v>0</v>
      </c>
      <c r="CP69" s="61">
        <f t="shared" si="138"/>
        <v>0</v>
      </c>
      <c r="CQ69" s="61">
        <f t="shared" si="138"/>
        <v>0</v>
      </c>
      <c r="CR69" s="61">
        <f t="shared" si="138"/>
        <v>0</v>
      </c>
      <c r="CS69" s="61">
        <f t="shared" si="138"/>
        <v>470</v>
      </c>
      <c r="CT69" s="61">
        <f t="shared" si="138"/>
        <v>10328789.183999998</v>
      </c>
      <c r="CU69" s="61">
        <f t="shared" si="138"/>
        <v>335</v>
      </c>
      <c r="CV69" s="61">
        <f t="shared" si="138"/>
        <v>7362009.311999999</v>
      </c>
      <c r="CW69" s="61">
        <f t="shared" si="138"/>
        <v>0</v>
      </c>
      <c r="CX69" s="61">
        <f t="shared" si="138"/>
        <v>0</v>
      </c>
      <c r="CY69" s="61">
        <f t="shared" si="138"/>
        <v>763</v>
      </c>
      <c r="CZ69" s="61">
        <f t="shared" si="138"/>
        <v>16767800.313599998</v>
      </c>
      <c r="DA69" s="61">
        <f t="shared" si="138"/>
        <v>80</v>
      </c>
      <c r="DB69" s="61">
        <f t="shared" si="138"/>
        <v>1758091.7759999998</v>
      </c>
      <c r="DC69" s="61">
        <f t="shared" si="138"/>
        <v>700</v>
      </c>
      <c r="DD69" s="61">
        <f t="shared" si="138"/>
        <v>15383303.039999999</v>
      </c>
      <c r="DE69" s="61">
        <f t="shared" si="138"/>
        <v>70</v>
      </c>
      <c r="DF69" s="61">
        <f t="shared" si="138"/>
        <v>1538330.3039999998</v>
      </c>
      <c r="DG69" s="61">
        <f t="shared" si="138"/>
        <v>100</v>
      </c>
      <c r="DH69" s="61">
        <f t="shared" si="138"/>
        <v>2197614.7199999997</v>
      </c>
      <c r="DI69" s="61">
        <f t="shared" si="138"/>
        <v>971</v>
      </c>
      <c r="DJ69" s="61">
        <f t="shared" si="138"/>
        <v>21338838.931199998</v>
      </c>
      <c r="DK69" s="61">
        <f t="shared" si="138"/>
        <v>44</v>
      </c>
      <c r="DL69" s="61">
        <f t="shared" si="138"/>
        <v>966950.47679999995</v>
      </c>
      <c r="DM69" s="61">
        <f t="shared" si="138"/>
        <v>150</v>
      </c>
      <c r="DN69" s="61">
        <f t="shared" si="138"/>
        <v>3296422.08</v>
      </c>
      <c r="DO69" s="61">
        <f t="shared" si="138"/>
        <v>200</v>
      </c>
      <c r="DP69" s="61">
        <f t="shared" si="138"/>
        <v>4395229.4399999995</v>
      </c>
      <c r="DQ69" s="61">
        <f t="shared" si="138"/>
        <v>0</v>
      </c>
      <c r="DR69" s="61">
        <f t="shared" si="138"/>
        <v>0</v>
      </c>
      <c r="DS69" s="61">
        <f t="shared" si="138"/>
        <v>45</v>
      </c>
      <c r="DT69" s="61">
        <f t="shared" si="138"/>
        <v>988926.62399999984</v>
      </c>
      <c r="DU69" s="61">
        <f t="shared" si="138"/>
        <v>10</v>
      </c>
      <c r="DV69" s="61">
        <f t="shared" si="138"/>
        <v>219761.47199999998</v>
      </c>
      <c r="DW69" s="61">
        <f t="shared" si="138"/>
        <v>0</v>
      </c>
      <c r="DX69" s="61">
        <f t="shared" si="138"/>
        <v>0</v>
      </c>
      <c r="DY69" s="61">
        <f t="shared" si="138"/>
        <v>36</v>
      </c>
      <c r="DZ69" s="61">
        <f t="shared" si="138"/>
        <v>1210257.8207999999</v>
      </c>
      <c r="EA69" s="61">
        <f t="shared" si="138"/>
        <v>0</v>
      </c>
      <c r="EB69" s="61">
        <f t="shared" si="138"/>
        <v>0</v>
      </c>
      <c r="EC69" s="61">
        <f t="shared" si="138"/>
        <v>17</v>
      </c>
      <c r="ED69" s="61">
        <f t="shared" si="138"/>
        <v>311328.75199999998</v>
      </c>
      <c r="EE69" s="61">
        <f t="shared" si="138"/>
        <v>0</v>
      </c>
      <c r="EF69" s="61">
        <f t="shared" si="138"/>
        <v>0</v>
      </c>
      <c r="EG69" s="61">
        <f t="shared" si="138"/>
        <v>0</v>
      </c>
      <c r="EH69" s="61">
        <f t="shared" si="138"/>
        <v>0</v>
      </c>
      <c r="EI69" s="61">
        <f t="shared" si="138"/>
        <v>0</v>
      </c>
      <c r="EJ69" s="61">
        <f t="shared" si="138"/>
        <v>0</v>
      </c>
      <c r="EK69" s="61">
        <f t="shared" si="138"/>
        <v>0</v>
      </c>
      <c r="EL69" s="61">
        <f t="shared" si="138"/>
        <v>0</v>
      </c>
      <c r="EM69" s="61">
        <f t="shared" si="138"/>
        <v>0</v>
      </c>
      <c r="EN69" s="61">
        <f t="shared" ref="EN69:ER69" si="139">SUM(EN70:EN71)</f>
        <v>0</v>
      </c>
      <c r="EO69" s="61"/>
      <c r="EP69" s="61"/>
      <c r="EQ69" s="61">
        <f t="shared" si="139"/>
        <v>8957</v>
      </c>
      <c r="ER69" s="61">
        <f t="shared" si="139"/>
        <v>181828548.96640006</v>
      </c>
    </row>
    <row r="70" spans="1:148" s="221" customFormat="1" ht="45" x14ac:dyDescent="0.25">
      <c r="A70" s="54"/>
      <c r="B70" s="54">
        <v>45</v>
      </c>
      <c r="C70" s="218" t="s">
        <v>272</v>
      </c>
      <c r="D70" s="156" t="s">
        <v>273</v>
      </c>
      <c r="E70" s="64">
        <v>13916</v>
      </c>
      <c r="F70" s="65">
        <v>0.94</v>
      </c>
      <c r="G70" s="66"/>
      <c r="H70" s="119">
        <v>1</v>
      </c>
      <c r="I70" s="120"/>
      <c r="J70" s="127"/>
      <c r="K70" s="118">
        <v>1.4</v>
      </c>
      <c r="L70" s="118">
        <v>1.68</v>
      </c>
      <c r="M70" s="118">
        <v>2.23</v>
      </c>
      <c r="N70" s="121">
        <v>2.57</v>
      </c>
      <c r="O70" s="69">
        <v>50</v>
      </c>
      <c r="P70" s="70">
        <f>O70*E70*F70*H70*K70*$P$9</f>
        <v>915672.79999999993</v>
      </c>
      <c r="Q70" s="122"/>
      <c r="R70" s="70">
        <f>Q70*E70*F70*H70*K70*$R$9</f>
        <v>0</v>
      </c>
      <c r="S70" s="71"/>
      <c r="T70" s="71">
        <f>S70*E70*F70*H70*K70*$T$9</f>
        <v>0</v>
      </c>
      <c r="U70" s="69"/>
      <c r="V70" s="70">
        <f>SUM(U70*E70*F70*H70*K70*$V$9)</f>
        <v>0</v>
      </c>
      <c r="W70" s="69"/>
      <c r="X70" s="71">
        <f>SUM(W70*E70*F70*H70*K70*$X$9)</f>
        <v>0</v>
      </c>
      <c r="Y70" s="69"/>
      <c r="Z70" s="70">
        <f>SUM(Y70*E70*F70*H70*K70*$Z$9)</f>
        <v>0</v>
      </c>
      <c r="AA70" s="71">
        <v>340</v>
      </c>
      <c r="AB70" s="70">
        <f>SUM(AA70*E70*F70*H70*K70*$AB$9)</f>
        <v>6226575.0399999991</v>
      </c>
      <c r="AC70" s="70"/>
      <c r="AD70" s="70"/>
      <c r="AE70" s="71"/>
      <c r="AF70" s="70">
        <f>SUM(AE70*E70*F70*H70*K70*$AF$9)</f>
        <v>0</v>
      </c>
      <c r="AG70" s="71"/>
      <c r="AH70" s="70">
        <f>SUM(AG70*E70*F70*H70*L70*$AH$9)</f>
        <v>0</v>
      </c>
      <c r="AI70" s="71">
        <v>170</v>
      </c>
      <c r="AJ70" s="70">
        <f>SUM(AI70*E70*F70*H70*L70*$AJ$9)</f>
        <v>3735945.0239999997</v>
      </c>
      <c r="AK70" s="69">
        <v>105</v>
      </c>
      <c r="AL70" s="70">
        <f>SUM(AK70*E70*F70*H70*K70*$AL$9)</f>
        <v>1922912.88</v>
      </c>
      <c r="AM70" s="71"/>
      <c r="AN70" s="71">
        <f>SUM(AM70*E70*F70*H70*K70*$AN$9)</f>
        <v>0</v>
      </c>
      <c r="AO70" s="69"/>
      <c r="AP70" s="70">
        <f>SUM(AO70*E70*F70*H70*K70*$AP$9)</f>
        <v>0</v>
      </c>
      <c r="AQ70" s="131"/>
      <c r="AR70" s="70">
        <f>SUM(AQ70*E70*F70*H70*K70*$AR$9)</f>
        <v>0</v>
      </c>
      <c r="AS70" s="71"/>
      <c r="AT70" s="70">
        <f>SUM(E70*F70*H70*K70*AS70*$AT$9)</f>
        <v>0</v>
      </c>
      <c r="AU70" s="71"/>
      <c r="AV70" s="70">
        <f>SUM(AU70*E70*F70*H70*K70*$AV$9)</f>
        <v>0</v>
      </c>
      <c r="AW70" s="69"/>
      <c r="AX70" s="70">
        <f>SUM(AW70*E70*F70*H70*K70*$AX$9)</f>
        <v>0</v>
      </c>
      <c r="AY70" s="69">
        <v>100</v>
      </c>
      <c r="AZ70" s="71">
        <f>SUM(AY70*E70*F70*H70*K70*$AZ$9)</f>
        <v>1831345.5999999999</v>
      </c>
      <c r="BA70" s="69">
        <v>694</v>
      </c>
      <c r="BB70" s="70">
        <f>SUM(BA70*E70*F70*H70*K70*$BB$9)</f>
        <v>12709538.464</v>
      </c>
      <c r="BC70" s="69">
        <v>503</v>
      </c>
      <c r="BD70" s="70">
        <f>SUM(BC70*E70*F70*H70*K70*$BD$9)</f>
        <v>9211668.3679999989</v>
      </c>
      <c r="BE70" s="69">
        <v>150</v>
      </c>
      <c r="BF70" s="70">
        <f>SUM(BE70*E70*F70*H70*K70*$BF$9)</f>
        <v>2747018.4</v>
      </c>
      <c r="BG70" s="69">
        <v>180</v>
      </c>
      <c r="BH70" s="70">
        <f>SUM(BG70*E70*F70*H70*K70*$BH$9)</f>
        <v>3296422.0799999996</v>
      </c>
      <c r="BI70" s="69">
        <v>470</v>
      </c>
      <c r="BJ70" s="70">
        <f>BI70*E70*F70*H70*K70*$BJ$9</f>
        <v>8607324.3199999984</v>
      </c>
      <c r="BK70" s="69"/>
      <c r="BL70" s="70">
        <f>BK70*E70*F70*H70*K70*$BL$9</f>
        <v>0</v>
      </c>
      <c r="BM70" s="69">
        <v>200</v>
      </c>
      <c r="BN70" s="70">
        <f>BM70*E70*F70*H70*K70*$BN$9</f>
        <v>3662691.1999999997</v>
      </c>
      <c r="BO70" s="69"/>
      <c r="BP70" s="70">
        <f>SUM(BO70*E70*F70*H70*K70*$BP$9)</f>
        <v>0</v>
      </c>
      <c r="BQ70" s="69">
        <v>11</v>
      </c>
      <c r="BR70" s="70">
        <f>SUM(BQ70*E70*F70*H70*K70*$BR$9)</f>
        <v>201448.016</v>
      </c>
      <c r="BS70" s="69"/>
      <c r="BT70" s="70">
        <f>SUM(BS70*E70*F70*H70*K70*$BT$9)</f>
        <v>0</v>
      </c>
      <c r="BU70" s="69"/>
      <c r="BV70" s="70">
        <f>SUM(BU70*E70*F70*H70*K70*$BV$9)</f>
        <v>0</v>
      </c>
      <c r="BW70" s="69">
        <v>35</v>
      </c>
      <c r="BX70" s="70">
        <f>SUM(BW70*E70*F70*H70*K70*$BX$9)</f>
        <v>640970.96</v>
      </c>
      <c r="BY70" s="73">
        <v>60</v>
      </c>
      <c r="BZ70" s="74">
        <f>BY70*E70*F70*H70*K70*$BZ$9</f>
        <v>1098807.3599999999</v>
      </c>
      <c r="CA70" s="69">
        <v>240</v>
      </c>
      <c r="CB70" s="70">
        <f>SUM(CA70*E70*F70*H70*K70*$CB$9)</f>
        <v>4395229.4399999995</v>
      </c>
      <c r="CC70" s="71">
        <v>95</v>
      </c>
      <c r="CD70" s="70">
        <f>SUM(CC70*E70*F70*H70*K70*$CD$9)</f>
        <v>1739778.3199999996</v>
      </c>
      <c r="CE70" s="69">
        <v>133</v>
      </c>
      <c r="CF70" s="70">
        <f>SUM(CE70*E70*F70*H70*K70*$CF$9)</f>
        <v>2435689.6479999996</v>
      </c>
      <c r="CG70" s="69">
        <v>161</v>
      </c>
      <c r="CH70" s="70">
        <f>SUM(CG70*E70*F70*H70*K70*$CH$9)</f>
        <v>2948466.4159999997</v>
      </c>
      <c r="CI70" s="69">
        <v>369</v>
      </c>
      <c r="CJ70" s="70">
        <f>CI70*E70*F70*H70*K70*$CJ$9</f>
        <v>6757665.2639999995</v>
      </c>
      <c r="CK70" s="69">
        <v>300</v>
      </c>
      <c r="CL70" s="70">
        <f>SUM(CK70*E70*F70*H70*K70*$CL$9)</f>
        <v>5494036.7999999998</v>
      </c>
      <c r="CM70" s="71">
        <v>600</v>
      </c>
      <c r="CN70" s="70">
        <f>SUM(CM70*E70*F70*H70*L70*$CN$9)</f>
        <v>13185688.32</v>
      </c>
      <c r="CO70" s="69"/>
      <c r="CP70" s="70">
        <f>SUM(CO70*E70*F70*H70*L70*$CP$9)</f>
        <v>0</v>
      </c>
      <c r="CQ70" s="69"/>
      <c r="CR70" s="70">
        <f>SUM(CQ70*E70*F70*H70*L70*$CR$9)</f>
        <v>0</v>
      </c>
      <c r="CS70" s="71">
        <v>470</v>
      </c>
      <c r="CT70" s="70">
        <f>SUM(CS70*E70*F70*H70*L70*$CT$9)</f>
        <v>10328789.183999998</v>
      </c>
      <c r="CU70" s="71">
        <v>335</v>
      </c>
      <c r="CV70" s="70">
        <f>SUM(CU70*E70*F70*H70*L70*$CV$9)</f>
        <v>7362009.311999999</v>
      </c>
      <c r="CW70" s="71"/>
      <c r="CX70" s="70">
        <f>SUM(CW70*E70*F70*H70*L70*$CX$9)</f>
        <v>0</v>
      </c>
      <c r="CY70" s="69">
        <v>763</v>
      </c>
      <c r="CZ70" s="70">
        <f>SUM(CY70*E70*F70*H70*L70*$CZ$9)</f>
        <v>16767800.313599998</v>
      </c>
      <c r="DA70" s="69">
        <v>80</v>
      </c>
      <c r="DB70" s="70">
        <f>SUM(DA70*E70*F70*H70*L70*$DB$9)</f>
        <v>1758091.7759999998</v>
      </c>
      <c r="DC70" s="69">
        <v>700</v>
      </c>
      <c r="DD70" s="70">
        <f>SUM(DC70*E70*F70*H70*L70*$DD$9)</f>
        <v>15383303.039999999</v>
      </c>
      <c r="DE70" s="71">
        <v>70</v>
      </c>
      <c r="DF70" s="70">
        <f>SUM(DE70*E70*F70*H70*L70*$DF$9)</f>
        <v>1538330.3039999998</v>
      </c>
      <c r="DG70" s="69">
        <v>100</v>
      </c>
      <c r="DH70" s="70">
        <f>SUM(DG70*E70*F70*H70*L70*$DH$9)</f>
        <v>2197614.7199999997</v>
      </c>
      <c r="DI70" s="69">
        <v>971</v>
      </c>
      <c r="DJ70" s="70">
        <f>SUM(DI70*E70*F70*H70*L70*$DJ$9)</f>
        <v>21338838.931199998</v>
      </c>
      <c r="DK70" s="69">
        <v>44</v>
      </c>
      <c r="DL70" s="70">
        <f>SUM(DK70*E70*F70*H70*L70*$DL$9)</f>
        <v>966950.47679999995</v>
      </c>
      <c r="DM70" s="69">
        <v>150</v>
      </c>
      <c r="DN70" s="70">
        <f>SUM(DM70*E70*F70*H70*L70*$DN$9)</f>
        <v>3296422.08</v>
      </c>
      <c r="DO70" s="69">
        <v>200</v>
      </c>
      <c r="DP70" s="70">
        <f>SUM(DO70*E70*F70*H70*L70*$DP$9)</f>
        <v>4395229.4399999995</v>
      </c>
      <c r="DQ70" s="69"/>
      <c r="DR70" s="70">
        <f>DQ70*E70*F70*H70*L70*$DR$9</f>
        <v>0</v>
      </c>
      <c r="DS70" s="69">
        <v>45</v>
      </c>
      <c r="DT70" s="70">
        <f>SUM(DS70*E70*F70*H70*L70*$DT$9)</f>
        <v>988926.62399999984</v>
      </c>
      <c r="DU70" s="69">
        <v>10</v>
      </c>
      <c r="DV70" s="70">
        <f>SUM(DU70*E70*F70*H70*L70*$DV$9)</f>
        <v>219761.47199999998</v>
      </c>
      <c r="DW70" s="69"/>
      <c r="DX70" s="70">
        <f>SUM(DW70*E70*F70*H70*M70*$DX$9)</f>
        <v>0</v>
      </c>
      <c r="DY70" s="69">
        <v>36</v>
      </c>
      <c r="DZ70" s="70">
        <f>SUM(DY70*E70*F70*H70*N70*$DZ$9)</f>
        <v>1210257.8207999999</v>
      </c>
      <c r="EA70" s="131"/>
      <c r="EB70" s="70">
        <f>SUM(EA70*E70*F70*H70*K70*$EB$9)</f>
        <v>0</v>
      </c>
      <c r="EC70" s="69">
        <v>17</v>
      </c>
      <c r="ED70" s="70">
        <f>SUM(EC70*E70*F70*H70*K70*$ED$9)</f>
        <v>311328.75199999998</v>
      </c>
      <c r="EE70" s="69"/>
      <c r="EF70" s="70">
        <f>SUM(EE70*E70*F70*H70*K70*$EF$9)</f>
        <v>0</v>
      </c>
      <c r="EG70" s="69"/>
      <c r="EH70" s="70">
        <f>SUM(EG70*E70*F70*H70*K70*$EH$9)</f>
        <v>0</v>
      </c>
      <c r="EI70" s="69"/>
      <c r="EJ70" s="70">
        <f>EI70*E70*F70*H70*K70*$EJ$9</f>
        <v>0</v>
      </c>
      <c r="EK70" s="69"/>
      <c r="EL70" s="70">
        <f>EK70*E70*F70*H70*K70*$EL$9</f>
        <v>0</v>
      </c>
      <c r="EM70" s="69"/>
      <c r="EN70" s="70"/>
      <c r="EO70" s="75"/>
      <c r="EP70" s="75"/>
      <c r="EQ70" s="76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8957</v>
      </c>
      <c r="ER70" s="76">
        <f>SUM(P70,Z70,R70,T70,AB70,V70,X70,AF70,AH70,AJ70,AL70,AN70,AT70,AV70,AX70,AR70,CN70,CT70,CX70,CB70,CD70,DD70,DF70,DH70,DJ70,DL70,DN70,DP70,AZ70,AP70,BB70,BD70,BF70,BH70,BJ70,BL70,BN70,BP70,BR70,BT70,BV70,EF70,EH70,EB70,ED70,BX70,BZ70,CV70,CP70,CR70,CZ70,DB70,CF70,CH70,CJ70,CL70,DR70,DT70,DV70,DX70,DZ70,EJ70,EL70,EN70)</f>
        <v>181828548.96640006</v>
      </c>
    </row>
    <row r="71" spans="1:148" s="3" customFormat="1" ht="30" customHeight="1" x14ac:dyDescent="0.25">
      <c r="A71" s="54"/>
      <c r="B71" s="54">
        <v>46</v>
      </c>
      <c r="C71" s="218" t="s">
        <v>274</v>
      </c>
      <c r="D71" s="158" t="s">
        <v>275</v>
      </c>
      <c r="E71" s="64">
        <v>13916</v>
      </c>
      <c r="F71" s="65">
        <v>2.57</v>
      </c>
      <c r="G71" s="66"/>
      <c r="H71" s="119">
        <v>1</v>
      </c>
      <c r="I71" s="120"/>
      <c r="J71" s="127"/>
      <c r="K71" s="118">
        <v>1.4</v>
      </c>
      <c r="L71" s="118">
        <v>1.68</v>
      </c>
      <c r="M71" s="118">
        <v>2.23</v>
      </c>
      <c r="N71" s="121">
        <v>2.57</v>
      </c>
      <c r="O71" s="69"/>
      <c r="P71" s="70">
        <f>O71*E71*F71*H71*K71*$P$9</f>
        <v>0</v>
      </c>
      <c r="Q71" s="122"/>
      <c r="R71" s="70">
        <f>Q71*E71*F71*H71*K71*$R$9</f>
        <v>0</v>
      </c>
      <c r="S71" s="71"/>
      <c r="T71" s="71">
        <f>S71*E71*F71*H71*K71*$T$9</f>
        <v>0</v>
      </c>
      <c r="U71" s="69"/>
      <c r="V71" s="70">
        <f>SUM(U71*E71*F71*H71*K71*$V$9)</f>
        <v>0</v>
      </c>
      <c r="W71" s="69"/>
      <c r="X71" s="71">
        <f>SUM(W71*E71*F71*H71*K71*$X$9)</f>
        <v>0</v>
      </c>
      <c r="Y71" s="69"/>
      <c r="Z71" s="70">
        <f>SUM(Y71*E71*F71*H71*K71*$Z$9)</f>
        <v>0</v>
      </c>
      <c r="AA71" s="71"/>
      <c r="AB71" s="70">
        <f>SUM(AA71*E71*F71*H71*K71*$AB$9)</f>
        <v>0</v>
      </c>
      <c r="AC71" s="70"/>
      <c r="AD71" s="70"/>
      <c r="AE71" s="71"/>
      <c r="AF71" s="70">
        <f>SUM(AE71*E71*F71*H71*K71*$AF$9)</f>
        <v>0</v>
      </c>
      <c r="AG71" s="71"/>
      <c r="AH71" s="70">
        <f>SUM(AG71*E71*F71*H71*L71*$AH$9)</f>
        <v>0</v>
      </c>
      <c r="AI71" s="71"/>
      <c r="AJ71" s="70">
        <f>SUM(AI71*E71*F71*H71*L71*$AJ$9)</f>
        <v>0</v>
      </c>
      <c r="AK71" s="69"/>
      <c r="AL71" s="70">
        <f>SUM(AK71*E71*F71*H71*K71*$AL$9)</f>
        <v>0</v>
      </c>
      <c r="AM71" s="71"/>
      <c r="AN71" s="71">
        <f>SUM(AM71*E71*F71*H71*K71*$AN$9)</f>
        <v>0</v>
      </c>
      <c r="AO71" s="69"/>
      <c r="AP71" s="70">
        <f>SUM(AO71*E71*F71*H71*K71*$AP$9)</f>
        <v>0</v>
      </c>
      <c r="AQ71" s="69"/>
      <c r="AR71" s="70">
        <f>SUM(AQ71*E71*F71*H71*K71*$AR$9)</f>
        <v>0</v>
      </c>
      <c r="AS71" s="71"/>
      <c r="AT71" s="70">
        <f>SUM(E71*F71*H71*K71*AS71*$AT$9)</f>
        <v>0</v>
      </c>
      <c r="AU71" s="71"/>
      <c r="AV71" s="70">
        <f>SUM(AU71*E71*F71*H71*K71*$AV$9)</f>
        <v>0</v>
      </c>
      <c r="AW71" s="69"/>
      <c r="AX71" s="70">
        <f>SUM(AW71*E71*F71*H71*K71*$AX$9)</f>
        <v>0</v>
      </c>
      <c r="AY71" s="69"/>
      <c r="AZ71" s="71">
        <f>SUM(AY71*E71*F71*H71*K71*$AZ$9)</f>
        <v>0</v>
      </c>
      <c r="BA71" s="69"/>
      <c r="BB71" s="70">
        <f>SUM(BA71*E71*F71*H71*K71*$BB$9)</f>
        <v>0</v>
      </c>
      <c r="BC71" s="69"/>
      <c r="BD71" s="70">
        <f>SUM(BC71*E71*F71*H71*K71*$BD$9)</f>
        <v>0</v>
      </c>
      <c r="BE71" s="69"/>
      <c r="BF71" s="70">
        <f>SUM(BE71*E71*F71*H71*K71*$BF$9)</f>
        <v>0</v>
      </c>
      <c r="BG71" s="69"/>
      <c r="BH71" s="70">
        <f>SUM(BG71*E71*F71*H71*K71*$BH$9)</f>
        <v>0</v>
      </c>
      <c r="BI71" s="69"/>
      <c r="BJ71" s="70">
        <f>BI71*E71*F71*H71*K71*$BJ$9</f>
        <v>0</v>
      </c>
      <c r="BK71" s="69"/>
      <c r="BL71" s="70">
        <f>BK71*E71*F71*H71*K71*$BL$9</f>
        <v>0</v>
      </c>
      <c r="BM71" s="69"/>
      <c r="BN71" s="70">
        <f>BM71*E71*F71*H71*K71*$BN$9</f>
        <v>0</v>
      </c>
      <c r="BO71" s="69"/>
      <c r="BP71" s="70">
        <f>SUM(BO71*E71*F71*H71*K71*$BP$9)</f>
        <v>0</v>
      </c>
      <c r="BQ71" s="69"/>
      <c r="BR71" s="70">
        <f>SUM(BQ71*E71*F71*H71*K71*$BR$9)</f>
        <v>0</v>
      </c>
      <c r="BS71" s="69"/>
      <c r="BT71" s="70">
        <f>SUM(BS71*E71*F71*H71*K71*$BT$9)</f>
        <v>0</v>
      </c>
      <c r="BU71" s="69"/>
      <c r="BV71" s="70">
        <f>SUM(BU71*E71*F71*H71*K71*$BV$9)</f>
        <v>0</v>
      </c>
      <c r="BW71" s="69"/>
      <c r="BX71" s="70">
        <f>SUM(BW71*E71*F71*H71*K71*$BX$9)</f>
        <v>0</v>
      </c>
      <c r="BY71" s="73"/>
      <c r="BZ71" s="74">
        <f>BY71*E71*F71*H71*K71*$BZ$9</f>
        <v>0</v>
      </c>
      <c r="CA71" s="69"/>
      <c r="CB71" s="70">
        <f>SUM(CA71*E71*F71*H71*K71*$CB$9)</f>
        <v>0</v>
      </c>
      <c r="CC71" s="71"/>
      <c r="CD71" s="70">
        <f>SUM(CC71*E71*F71*H71*K71*$CD$9)</f>
        <v>0</v>
      </c>
      <c r="CE71" s="69"/>
      <c r="CF71" s="70">
        <f>SUM(CE71*E71*F71*H71*K71*$CF$9)</f>
        <v>0</v>
      </c>
      <c r="CG71" s="69"/>
      <c r="CH71" s="70">
        <f>SUM(CG71*E71*F71*H71*K71*$CH$9)</f>
        <v>0</v>
      </c>
      <c r="CI71" s="69"/>
      <c r="CJ71" s="70">
        <f>CI71*E71*F71*H71*K71*$CJ$9</f>
        <v>0</v>
      </c>
      <c r="CK71" s="69"/>
      <c r="CL71" s="70">
        <f>SUM(CK71*E71*F71*H71*K71*$CL$9)</f>
        <v>0</v>
      </c>
      <c r="CM71" s="71"/>
      <c r="CN71" s="70">
        <f>SUM(CM71*E71*F71*H71*L71*$CN$9)</f>
        <v>0</v>
      </c>
      <c r="CO71" s="69"/>
      <c r="CP71" s="70">
        <f>SUM(CO71*E71*F71*H71*L71*$CP$9)</f>
        <v>0</v>
      </c>
      <c r="CQ71" s="69"/>
      <c r="CR71" s="70">
        <f>SUM(CQ71*E71*F71*H71*L71*$CR$9)</f>
        <v>0</v>
      </c>
      <c r="CS71" s="71"/>
      <c r="CT71" s="70">
        <f>SUM(CS71*E71*F71*H71*L71*$CT$9)</f>
        <v>0</v>
      </c>
      <c r="CU71" s="71"/>
      <c r="CV71" s="70">
        <f>SUM(CU71*E71*F71*H71*L71*$CV$9)</f>
        <v>0</v>
      </c>
      <c r="CW71" s="71"/>
      <c r="CX71" s="70">
        <f>SUM(CW71*E71*F71*H71*L71*$CX$9)</f>
        <v>0</v>
      </c>
      <c r="CY71" s="69"/>
      <c r="CZ71" s="70">
        <f>SUM(CY71*E71*F71*H71*L71*$CZ$9)</f>
        <v>0</v>
      </c>
      <c r="DA71" s="69"/>
      <c r="DB71" s="70">
        <f>SUM(DA71*E71*F71*H71*L71*$DB$9)</f>
        <v>0</v>
      </c>
      <c r="DC71" s="69"/>
      <c r="DD71" s="70">
        <f>SUM(DC71*E71*F71*H71*L71*$DD$9)</f>
        <v>0</v>
      </c>
      <c r="DE71" s="71"/>
      <c r="DF71" s="70">
        <f>SUM(DE71*E71*F71*H71*L71*$DF$9)</f>
        <v>0</v>
      </c>
      <c r="DG71" s="69"/>
      <c r="DH71" s="70">
        <f>SUM(DG71*E71*F71*H71*L71*$DH$9)</f>
        <v>0</v>
      </c>
      <c r="DI71" s="69"/>
      <c r="DJ71" s="70">
        <f>SUM(DI71*E71*F71*H71*L71*$DJ$9)</f>
        <v>0</v>
      </c>
      <c r="DK71" s="69"/>
      <c r="DL71" s="70">
        <f>SUM(DK71*E71*F71*H71*L71*$DL$9)</f>
        <v>0</v>
      </c>
      <c r="DM71" s="69"/>
      <c r="DN71" s="70">
        <f>SUM(DM71*E71*F71*H71*L71*$DN$9)</f>
        <v>0</v>
      </c>
      <c r="DO71" s="69">
        <v>0</v>
      </c>
      <c r="DP71" s="70">
        <f>SUM(DO71*E71*F71*H71*L71*$DP$9)</f>
        <v>0</v>
      </c>
      <c r="DQ71" s="69"/>
      <c r="DR71" s="70">
        <f>DQ71*E71*F71*H71*L71*$DR$9</f>
        <v>0</v>
      </c>
      <c r="DS71" s="69"/>
      <c r="DT71" s="70">
        <f>SUM(DS71*E71*F71*H71*L71*$DT$9)</f>
        <v>0</v>
      </c>
      <c r="DU71" s="69"/>
      <c r="DV71" s="70">
        <f>SUM(DU71*E71*F71*H71*L71*$DV$9)</f>
        <v>0</v>
      </c>
      <c r="DW71" s="69"/>
      <c r="DX71" s="70">
        <f>SUM(DW71*E71*F71*H71*M71*$DX$9)</f>
        <v>0</v>
      </c>
      <c r="DY71" s="69"/>
      <c r="DZ71" s="70">
        <f>SUM(DY71*E71*F71*H71*N71*$DZ$9)</f>
        <v>0</v>
      </c>
      <c r="EA71" s="69"/>
      <c r="EB71" s="70">
        <f>SUM(EA71*E71*F71*H71*K71*$EB$9)</f>
        <v>0</v>
      </c>
      <c r="EC71" s="69"/>
      <c r="ED71" s="70">
        <f>SUM(EC71*E71*F71*H71*K71*$ED$9)</f>
        <v>0</v>
      </c>
      <c r="EE71" s="69"/>
      <c r="EF71" s="70">
        <f>SUM(EE71*E71*F71*H71*K71*$EF$9)</f>
        <v>0</v>
      </c>
      <c r="EG71" s="69"/>
      <c r="EH71" s="70">
        <f>SUM(EG71*E71*F71*H71*K71*$EH$9)</f>
        <v>0</v>
      </c>
      <c r="EI71" s="69"/>
      <c r="EJ71" s="70">
        <f>EI71*E71*F71*H71*K71*$EJ$9</f>
        <v>0</v>
      </c>
      <c r="EK71" s="69"/>
      <c r="EL71" s="70">
        <f>EK71*E71*F71*H71*K71*$EL$9</f>
        <v>0</v>
      </c>
      <c r="EM71" s="69"/>
      <c r="EN71" s="70"/>
      <c r="EO71" s="75"/>
      <c r="EP71" s="75"/>
      <c r="EQ71" s="76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  <c r="ER71" s="76">
        <f>SUM(P71,Z71,R71,T71,AB71,V71,X71,AF71,AH71,AJ71,AL71,AN71,AT71,AV71,AX71,AR71,CN71,CT71,CX71,CB71,CD71,DD71,DF71,DH71,DJ71,DL71,DN71,DP71,AZ71,AP71,BB71,BD71,BF71,BH71,BJ71,BL71,BN71,BP71,BR71,BT71,BV71,EF71,EH71,EB71,ED71,BX71,BZ71,CV71,CP71,CR71,CZ71,DB71,CF71,CH71,CJ71,CL71,DR71,DT71,DV71,DX71,DZ71,EJ71,EL71,EN71)</f>
        <v>0</v>
      </c>
    </row>
    <row r="72" spans="1:148" s="116" customFormat="1" ht="15" customHeight="1" x14ac:dyDescent="0.25">
      <c r="A72" s="53">
        <v>17</v>
      </c>
      <c r="B72" s="53"/>
      <c r="C72" s="54" t="s">
        <v>276</v>
      </c>
      <c r="D72" s="157" t="s">
        <v>277</v>
      </c>
      <c r="E72" s="64">
        <v>13916</v>
      </c>
      <c r="F72" s="124"/>
      <c r="G72" s="66"/>
      <c r="H72" s="57"/>
      <c r="I72" s="112"/>
      <c r="J72" s="113"/>
      <c r="K72" s="125">
        <v>1.4</v>
      </c>
      <c r="L72" s="125">
        <v>1.68</v>
      </c>
      <c r="M72" s="125">
        <v>2.23</v>
      </c>
      <c r="N72" s="115">
        <v>2.57</v>
      </c>
      <c r="O72" s="61">
        <f>O73</f>
        <v>0</v>
      </c>
      <c r="P72" s="61">
        <f t="shared" ref="P72:CA72" si="140">P73</f>
        <v>0</v>
      </c>
      <c r="Q72" s="61">
        <f t="shared" si="140"/>
        <v>0</v>
      </c>
      <c r="R72" s="61">
        <f t="shared" si="140"/>
        <v>0</v>
      </c>
      <c r="S72" s="61">
        <f t="shared" si="140"/>
        <v>0</v>
      </c>
      <c r="T72" s="61">
        <f t="shared" si="140"/>
        <v>0</v>
      </c>
      <c r="U72" s="61">
        <f t="shared" si="140"/>
        <v>0</v>
      </c>
      <c r="V72" s="61">
        <f t="shared" si="140"/>
        <v>0</v>
      </c>
      <c r="W72" s="61">
        <f t="shared" si="140"/>
        <v>0</v>
      </c>
      <c r="X72" s="61">
        <f t="shared" si="140"/>
        <v>0</v>
      </c>
      <c r="Y72" s="61">
        <f t="shared" si="140"/>
        <v>0</v>
      </c>
      <c r="Z72" s="61">
        <f t="shared" si="140"/>
        <v>0</v>
      </c>
      <c r="AA72" s="61">
        <f t="shared" si="140"/>
        <v>0</v>
      </c>
      <c r="AB72" s="61">
        <f t="shared" si="140"/>
        <v>0</v>
      </c>
      <c r="AC72" s="61">
        <f t="shared" si="140"/>
        <v>0</v>
      </c>
      <c r="AD72" s="61">
        <f t="shared" si="140"/>
        <v>0</v>
      </c>
      <c r="AE72" s="61">
        <f t="shared" si="140"/>
        <v>0</v>
      </c>
      <c r="AF72" s="61">
        <f t="shared" si="140"/>
        <v>0</v>
      </c>
      <c r="AG72" s="61">
        <f t="shared" si="140"/>
        <v>0</v>
      </c>
      <c r="AH72" s="61">
        <f t="shared" si="140"/>
        <v>0</v>
      </c>
      <c r="AI72" s="61">
        <f t="shared" si="140"/>
        <v>0</v>
      </c>
      <c r="AJ72" s="61">
        <f t="shared" si="140"/>
        <v>0</v>
      </c>
      <c r="AK72" s="61">
        <f t="shared" si="140"/>
        <v>0</v>
      </c>
      <c r="AL72" s="61">
        <f t="shared" si="140"/>
        <v>0</v>
      </c>
      <c r="AM72" s="61">
        <f t="shared" si="140"/>
        <v>0</v>
      </c>
      <c r="AN72" s="61">
        <f t="shared" si="140"/>
        <v>0</v>
      </c>
      <c r="AO72" s="61">
        <f t="shared" si="140"/>
        <v>0</v>
      </c>
      <c r="AP72" s="61">
        <f t="shared" si="140"/>
        <v>0</v>
      </c>
      <c r="AQ72" s="61">
        <f t="shared" si="140"/>
        <v>0</v>
      </c>
      <c r="AR72" s="61">
        <f t="shared" si="140"/>
        <v>0</v>
      </c>
      <c r="AS72" s="61">
        <f t="shared" si="140"/>
        <v>0</v>
      </c>
      <c r="AT72" s="61">
        <f t="shared" si="140"/>
        <v>0</v>
      </c>
      <c r="AU72" s="61">
        <f t="shared" si="140"/>
        <v>0</v>
      </c>
      <c r="AV72" s="61">
        <f t="shared" si="140"/>
        <v>0</v>
      </c>
      <c r="AW72" s="61">
        <f t="shared" si="140"/>
        <v>0</v>
      </c>
      <c r="AX72" s="61">
        <f t="shared" si="140"/>
        <v>0</v>
      </c>
      <c r="AY72" s="61">
        <f t="shared" si="140"/>
        <v>0</v>
      </c>
      <c r="AZ72" s="61">
        <f t="shared" si="140"/>
        <v>0</v>
      </c>
      <c r="BA72" s="61">
        <f t="shared" si="140"/>
        <v>0</v>
      </c>
      <c r="BB72" s="61">
        <f t="shared" si="140"/>
        <v>0</v>
      </c>
      <c r="BC72" s="61">
        <f t="shared" si="140"/>
        <v>0</v>
      </c>
      <c r="BD72" s="61">
        <f t="shared" si="140"/>
        <v>0</v>
      </c>
      <c r="BE72" s="61">
        <f t="shared" si="140"/>
        <v>0</v>
      </c>
      <c r="BF72" s="61">
        <f t="shared" si="140"/>
        <v>0</v>
      </c>
      <c r="BG72" s="61">
        <f t="shared" si="140"/>
        <v>0</v>
      </c>
      <c r="BH72" s="61">
        <f t="shared" si="140"/>
        <v>0</v>
      </c>
      <c r="BI72" s="61">
        <f t="shared" si="140"/>
        <v>0</v>
      </c>
      <c r="BJ72" s="61">
        <f t="shared" si="140"/>
        <v>0</v>
      </c>
      <c r="BK72" s="61">
        <f t="shared" si="140"/>
        <v>0</v>
      </c>
      <c r="BL72" s="61">
        <f t="shared" si="140"/>
        <v>0</v>
      </c>
      <c r="BM72" s="61">
        <f t="shared" si="140"/>
        <v>0</v>
      </c>
      <c r="BN72" s="61">
        <f t="shared" si="140"/>
        <v>0</v>
      </c>
      <c r="BO72" s="61">
        <f t="shared" si="140"/>
        <v>0</v>
      </c>
      <c r="BP72" s="61">
        <f t="shared" si="140"/>
        <v>0</v>
      </c>
      <c r="BQ72" s="61">
        <f t="shared" si="140"/>
        <v>8</v>
      </c>
      <c r="BR72" s="61">
        <f t="shared" si="140"/>
        <v>278987.96799999999</v>
      </c>
      <c r="BS72" s="61">
        <f t="shared" si="140"/>
        <v>0</v>
      </c>
      <c r="BT72" s="61">
        <f t="shared" si="140"/>
        <v>0</v>
      </c>
      <c r="BU72" s="61">
        <f t="shared" si="140"/>
        <v>0</v>
      </c>
      <c r="BV72" s="61">
        <f t="shared" si="140"/>
        <v>0</v>
      </c>
      <c r="BW72" s="61">
        <f t="shared" si="140"/>
        <v>0</v>
      </c>
      <c r="BX72" s="61">
        <f t="shared" si="140"/>
        <v>0</v>
      </c>
      <c r="BY72" s="61">
        <f t="shared" si="140"/>
        <v>0</v>
      </c>
      <c r="BZ72" s="61">
        <f t="shared" si="140"/>
        <v>0</v>
      </c>
      <c r="CA72" s="61">
        <f t="shared" si="140"/>
        <v>0</v>
      </c>
      <c r="CB72" s="61">
        <f t="shared" ref="CB72:EM72" si="141">CB73</f>
        <v>0</v>
      </c>
      <c r="CC72" s="61">
        <f t="shared" si="141"/>
        <v>0</v>
      </c>
      <c r="CD72" s="61">
        <f t="shared" si="141"/>
        <v>0</v>
      </c>
      <c r="CE72" s="61">
        <f t="shared" si="141"/>
        <v>0</v>
      </c>
      <c r="CF72" s="61">
        <f t="shared" si="141"/>
        <v>0</v>
      </c>
      <c r="CG72" s="61">
        <f t="shared" si="141"/>
        <v>0</v>
      </c>
      <c r="CH72" s="61">
        <f t="shared" si="141"/>
        <v>0</v>
      </c>
      <c r="CI72" s="61">
        <f t="shared" si="141"/>
        <v>0</v>
      </c>
      <c r="CJ72" s="61">
        <f t="shared" si="141"/>
        <v>0</v>
      </c>
      <c r="CK72" s="61">
        <f t="shared" si="141"/>
        <v>1</v>
      </c>
      <c r="CL72" s="61">
        <f t="shared" si="141"/>
        <v>34873.495999999999</v>
      </c>
      <c r="CM72" s="61">
        <f t="shared" si="141"/>
        <v>0</v>
      </c>
      <c r="CN72" s="61">
        <f t="shared" si="141"/>
        <v>0</v>
      </c>
      <c r="CO72" s="61">
        <f t="shared" si="141"/>
        <v>0</v>
      </c>
      <c r="CP72" s="61">
        <f t="shared" si="141"/>
        <v>0</v>
      </c>
      <c r="CQ72" s="61">
        <f t="shared" si="141"/>
        <v>0</v>
      </c>
      <c r="CR72" s="61">
        <f t="shared" si="141"/>
        <v>0</v>
      </c>
      <c r="CS72" s="61">
        <f t="shared" si="141"/>
        <v>0</v>
      </c>
      <c r="CT72" s="61">
        <f t="shared" si="141"/>
        <v>0</v>
      </c>
      <c r="CU72" s="61">
        <f t="shared" si="141"/>
        <v>0</v>
      </c>
      <c r="CV72" s="61">
        <f t="shared" si="141"/>
        <v>0</v>
      </c>
      <c r="CW72" s="61">
        <f t="shared" si="141"/>
        <v>0</v>
      </c>
      <c r="CX72" s="61">
        <f t="shared" si="141"/>
        <v>0</v>
      </c>
      <c r="CY72" s="61">
        <f t="shared" si="141"/>
        <v>0</v>
      </c>
      <c r="CZ72" s="61">
        <f t="shared" si="141"/>
        <v>0</v>
      </c>
      <c r="DA72" s="61">
        <f t="shared" si="141"/>
        <v>0</v>
      </c>
      <c r="DB72" s="61">
        <f t="shared" si="141"/>
        <v>0</v>
      </c>
      <c r="DC72" s="61">
        <f t="shared" si="141"/>
        <v>0</v>
      </c>
      <c r="DD72" s="61">
        <f t="shared" si="141"/>
        <v>0</v>
      </c>
      <c r="DE72" s="61">
        <f t="shared" si="141"/>
        <v>0</v>
      </c>
      <c r="DF72" s="61">
        <f t="shared" si="141"/>
        <v>0</v>
      </c>
      <c r="DG72" s="61">
        <f t="shared" si="141"/>
        <v>0</v>
      </c>
      <c r="DH72" s="61">
        <f t="shared" si="141"/>
        <v>0</v>
      </c>
      <c r="DI72" s="61">
        <f t="shared" si="141"/>
        <v>0</v>
      </c>
      <c r="DJ72" s="61">
        <f t="shared" si="141"/>
        <v>0</v>
      </c>
      <c r="DK72" s="61">
        <f t="shared" si="141"/>
        <v>0</v>
      </c>
      <c r="DL72" s="61">
        <f t="shared" si="141"/>
        <v>0</v>
      </c>
      <c r="DM72" s="61">
        <f t="shared" si="141"/>
        <v>0</v>
      </c>
      <c r="DN72" s="61">
        <f t="shared" si="141"/>
        <v>0</v>
      </c>
      <c r="DO72" s="61">
        <f t="shared" si="141"/>
        <v>0</v>
      </c>
      <c r="DP72" s="61">
        <f t="shared" si="141"/>
        <v>0</v>
      </c>
      <c r="DQ72" s="61">
        <f t="shared" si="141"/>
        <v>0</v>
      </c>
      <c r="DR72" s="61">
        <f t="shared" si="141"/>
        <v>0</v>
      </c>
      <c r="DS72" s="61">
        <f t="shared" si="141"/>
        <v>0</v>
      </c>
      <c r="DT72" s="61">
        <f t="shared" si="141"/>
        <v>0</v>
      </c>
      <c r="DU72" s="61">
        <f t="shared" si="141"/>
        <v>0</v>
      </c>
      <c r="DV72" s="61">
        <f t="shared" si="141"/>
        <v>0</v>
      </c>
      <c r="DW72" s="61">
        <f t="shared" si="141"/>
        <v>0</v>
      </c>
      <c r="DX72" s="61">
        <f t="shared" si="141"/>
        <v>0</v>
      </c>
      <c r="DY72" s="61">
        <f t="shared" si="141"/>
        <v>0</v>
      </c>
      <c r="DZ72" s="61">
        <f t="shared" si="141"/>
        <v>0</v>
      </c>
      <c r="EA72" s="61">
        <f t="shared" si="141"/>
        <v>0</v>
      </c>
      <c r="EB72" s="61">
        <f t="shared" si="141"/>
        <v>0</v>
      </c>
      <c r="EC72" s="61">
        <f t="shared" si="141"/>
        <v>0</v>
      </c>
      <c r="ED72" s="61">
        <f t="shared" si="141"/>
        <v>0</v>
      </c>
      <c r="EE72" s="61">
        <f t="shared" si="141"/>
        <v>0</v>
      </c>
      <c r="EF72" s="61">
        <f t="shared" si="141"/>
        <v>0</v>
      </c>
      <c r="EG72" s="61">
        <f t="shared" si="141"/>
        <v>0</v>
      </c>
      <c r="EH72" s="61">
        <f t="shared" si="141"/>
        <v>0</v>
      </c>
      <c r="EI72" s="61">
        <f t="shared" si="141"/>
        <v>0</v>
      </c>
      <c r="EJ72" s="61">
        <f t="shared" si="141"/>
        <v>0</v>
      </c>
      <c r="EK72" s="61">
        <f t="shared" si="141"/>
        <v>0</v>
      </c>
      <c r="EL72" s="61">
        <f t="shared" si="141"/>
        <v>0</v>
      </c>
      <c r="EM72" s="61">
        <f t="shared" si="141"/>
        <v>0</v>
      </c>
      <c r="EN72" s="61">
        <f t="shared" ref="EN72:ER72" si="142">EN73</f>
        <v>0</v>
      </c>
      <c r="EO72" s="61"/>
      <c r="EP72" s="61"/>
      <c r="EQ72" s="61">
        <f t="shared" si="142"/>
        <v>9</v>
      </c>
      <c r="ER72" s="61">
        <f t="shared" si="142"/>
        <v>313861.46399999998</v>
      </c>
    </row>
    <row r="73" spans="1:148" s="3" customFormat="1" ht="30" customHeight="1" x14ac:dyDescent="0.25">
      <c r="A73" s="54"/>
      <c r="B73" s="54">
        <v>47</v>
      </c>
      <c r="C73" s="218" t="s">
        <v>278</v>
      </c>
      <c r="D73" s="156" t="s">
        <v>279</v>
      </c>
      <c r="E73" s="64">
        <v>13916</v>
      </c>
      <c r="F73" s="65">
        <v>1.79</v>
      </c>
      <c r="G73" s="66"/>
      <c r="H73" s="119">
        <v>1</v>
      </c>
      <c r="I73" s="120"/>
      <c r="J73" s="127"/>
      <c r="K73" s="118">
        <v>1.4</v>
      </c>
      <c r="L73" s="118">
        <v>1.68</v>
      </c>
      <c r="M73" s="118">
        <v>2.23</v>
      </c>
      <c r="N73" s="121">
        <v>2.57</v>
      </c>
      <c r="O73" s="69"/>
      <c r="P73" s="70">
        <f>O73*E73*F73*H73*K73*$P$9</f>
        <v>0</v>
      </c>
      <c r="Q73" s="122"/>
      <c r="R73" s="70">
        <f>Q73*E73*F73*H73*K73*$R$9</f>
        <v>0</v>
      </c>
      <c r="S73" s="71"/>
      <c r="T73" s="71">
        <f>S73*E73*F73*H73*K73*$T$9</f>
        <v>0</v>
      </c>
      <c r="U73" s="69"/>
      <c r="V73" s="70">
        <f>SUM(U73*E73*F73*H73*K73*$V$9)</f>
        <v>0</v>
      </c>
      <c r="W73" s="69"/>
      <c r="X73" s="71">
        <f>SUM(W73*E73*F73*H73*K73*$X$9)</f>
        <v>0</v>
      </c>
      <c r="Y73" s="69"/>
      <c r="Z73" s="70">
        <f>SUM(Y73*E73*F73*H73*K73*$Z$9)</f>
        <v>0</v>
      </c>
      <c r="AA73" s="71"/>
      <c r="AB73" s="70">
        <f>SUM(AA73*E73*F73*H73*K73*$AB$9)</f>
        <v>0</v>
      </c>
      <c r="AC73" s="70"/>
      <c r="AD73" s="70"/>
      <c r="AE73" s="71"/>
      <c r="AF73" s="70">
        <f>SUM(AE73*E73*F73*H73*K73*$AF$9)</f>
        <v>0</v>
      </c>
      <c r="AG73" s="71"/>
      <c r="AH73" s="70">
        <f>SUM(AG73*E73*F73*H73*L73*$AH$9)</f>
        <v>0</v>
      </c>
      <c r="AI73" s="71"/>
      <c r="AJ73" s="70">
        <f>SUM(AI73*E73*F73*H73*L73*$AJ$9)</f>
        <v>0</v>
      </c>
      <c r="AK73" s="69"/>
      <c r="AL73" s="70">
        <f>SUM(AK73*E73*F73*H73*K73*$AL$9)</f>
        <v>0</v>
      </c>
      <c r="AM73" s="71"/>
      <c r="AN73" s="71">
        <f>SUM(AM73*E73*F73*H73*K73*$AN$9)</f>
        <v>0</v>
      </c>
      <c r="AO73" s="69"/>
      <c r="AP73" s="70">
        <f>SUM(AO73*E73*F73*H73*K73*$AP$9)</f>
        <v>0</v>
      </c>
      <c r="AQ73" s="69"/>
      <c r="AR73" s="70">
        <f>SUM(AQ73*E73*F73*H73*K73*$AR$9)</f>
        <v>0</v>
      </c>
      <c r="AS73" s="71"/>
      <c r="AT73" s="70">
        <f>SUM(E73*F73*H73*K73*AS73*$AT$9)</f>
        <v>0</v>
      </c>
      <c r="AU73" s="71"/>
      <c r="AV73" s="70">
        <f>SUM(AU73*E73*F73*H73*K73*$AV$9)</f>
        <v>0</v>
      </c>
      <c r="AW73" s="69"/>
      <c r="AX73" s="70">
        <f>SUM(AW73*E73*F73*H73*K73*$AX$9)</f>
        <v>0</v>
      </c>
      <c r="AY73" s="69"/>
      <c r="AZ73" s="71">
        <f>SUM(AY73*E73*F73*H73*K73*$AZ$9)</f>
        <v>0</v>
      </c>
      <c r="BA73" s="69"/>
      <c r="BB73" s="70">
        <f>SUM(BA73*E73*F73*H73*K73*$BB$9)</f>
        <v>0</v>
      </c>
      <c r="BC73" s="69"/>
      <c r="BD73" s="70">
        <f>SUM(BC73*E73*F73*H73*K73*$BD$9)</f>
        <v>0</v>
      </c>
      <c r="BE73" s="69"/>
      <c r="BF73" s="70">
        <f>SUM(BE73*E73*F73*H73*K73*$BF$9)</f>
        <v>0</v>
      </c>
      <c r="BG73" s="69"/>
      <c r="BH73" s="70">
        <f>SUM(BG73*E73*F73*H73*K73*$BH$9)</f>
        <v>0</v>
      </c>
      <c r="BI73" s="69"/>
      <c r="BJ73" s="70">
        <f>BI73*E73*F73*H73*K73*$BJ$9</f>
        <v>0</v>
      </c>
      <c r="BK73" s="69"/>
      <c r="BL73" s="70">
        <f>BK73*E73*F73*H73*K73*$BL$9</f>
        <v>0</v>
      </c>
      <c r="BM73" s="69"/>
      <c r="BN73" s="70">
        <f>BM73*E73*F73*H73*K73*$BN$9</f>
        <v>0</v>
      </c>
      <c r="BO73" s="69"/>
      <c r="BP73" s="70">
        <f>SUM(BO73*E73*F73*H73*K73*$BP$9)</f>
        <v>0</v>
      </c>
      <c r="BQ73" s="69">
        <v>8</v>
      </c>
      <c r="BR73" s="70">
        <f>SUM(BQ73*E73*F73*H73*K73*$BR$9)</f>
        <v>278987.96799999999</v>
      </c>
      <c r="BS73" s="69"/>
      <c r="BT73" s="70">
        <f>SUM(BS73*E73*F73*H73*K73*$BT$9)</f>
        <v>0</v>
      </c>
      <c r="BU73" s="69"/>
      <c r="BV73" s="70">
        <f>SUM(BU73*E73*F73*H73*K73*$BV$9)</f>
        <v>0</v>
      </c>
      <c r="BW73" s="69"/>
      <c r="BX73" s="70">
        <f>SUM(BW73*E73*F73*H73*K73*$BX$9)</f>
        <v>0</v>
      </c>
      <c r="BY73" s="73"/>
      <c r="BZ73" s="74">
        <f>BY73*E73*F73*H73*K73*$BZ$9</f>
        <v>0</v>
      </c>
      <c r="CA73" s="69"/>
      <c r="CB73" s="70">
        <f>SUM(CA73*E73*F73*H73*K73*$CB$9)</f>
        <v>0</v>
      </c>
      <c r="CC73" s="71"/>
      <c r="CD73" s="70">
        <f>SUM(CC73*E73*F73*H73*K73*$CD$9)</f>
        <v>0</v>
      </c>
      <c r="CE73" s="69"/>
      <c r="CF73" s="70">
        <f>SUM(CE73*E73*F73*H73*K73*$CF$9)</f>
        <v>0</v>
      </c>
      <c r="CG73" s="69"/>
      <c r="CH73" s="70">
        <f>SUM(CG73*E73*F73*H73*K73*$CH$9)</f>
        <v>0</v>
      </c>
      <c r="CI73" s="69"/>
      <c r="CJ73" s="70">
        <f>CI73*E73*F73*H73*K73*$CJ$9</f>
        <v>0</v>
      </c>
      <c r="CK73" s="69">
        <v>1</v>
      </c>
      <c r="CL73" s="70">
        <f>SUM(CK73*E73*F73*H73*K73*$CL$9)</f>
        <v>34873.495999999999</v>
      </c>
      <c r="CM73" s="71"/>
      <c r="CN73" s="70">
        <f>SUM(CM73*E73*F73*H73*L73*$CN$9)</f>
        <v>0</v>
      </c>
      <c r="CO73" s="69"/>
      <c r="CP73" s="70">
        <f>SUM(CO73*E73*F73*H73*L73*$CP$9)</f>
        <v>0</v>
      </c>
      <c r="CQ73" s="69"/>
      <c r="CR73" s="70">
        <f>SUM(CQ73*E73*F73*H73*L73*$CR$9)</f>
        <v>0</v>
      </c>
      <c r="CS73" s="71"/>
      <c r="CT73" s="70">
        <f>SUM(CS73*E73*F73*H73*L73*$CT$9)</f>
        <v>0</v>
      </c>
      <c r="CU73" s="71"/>
      <c r="CV73" s="70">
        <f>SUM(CU73*E73*F73*H73*L73*$CV$9)</f>
        <v>0</v>
      </c>
      <c r="CW73" s="71"/>
      <c r="CX73" s="70">
        <f>SUM(CW73*E73*F73*H73*L73*$CX$9)</f>
        <v>0</v>
      </c>
      <c r="CY73" s="69"/>
      <c r="CZ73" s="70">
        <f>SUM(CY73*E73*F73*H73*L73*$CZ$9)</f>
        <v>0</v>
      </c>
      <c r="DA73" s="69"/>
      <c r="DB73" s="70">
        <f>SUM(DA73*E73*F73*H73*L73*$DB$9)</f>
        <v>0</v>
      </c>
      <c r="DC73" s="69">
        <v>0</v>
      </c>
      <c r="DD73" s="70">
        <f>SUM(DC73*E73*F73*H73*L73*$DD$9)</f>
        <v>0</v>
      </c>
      <c r="DE73" s="71"/>
      <c r="DF73" s="70">
        <f>SUM(DE73*E73*F73*H73*L73*$DF$9)</f>
        <v>0</v>
      </c>
      <c r="DG73" s="69"/>
      <c r="DH73" s="70">
        <f>SUM(DG73*E73*F73*H73*L73*$DH$9)</f>
        <v>0</v>
      </c>
      <c r="DI73" s="69"/>
      <c r="DJ73" s="70">
        <f>SUM(DI73*E73*F73*H73*L73*$DJ$9)</f>
        <v>0</v>
      </c>
      <c r="DK73" s="69"/>
      <c r="DL73" s="70">
        <f>SUM(DK73*E73*F73*H73*L73*$DL$9)</f>
        <v>0</v>
      </c>
      <c r="DM73" s="69"/>
      <c r="DN73" s="70">
        <f>SUM(DM73*E73*F73*H73*L73*$DN$9)</f>
        <v>0</v>
      </c>
      <c r="DO73" s="69"/>
      <c r="DP73" s="70">
        <f>SUM(DO73*E73*F73*H73*L73*$DP$9)</f>
        <v>0</v>
      </c>
      <c r="DQ73" s="69"/>
      <c r="DR73" s="70">
        <f>DQ73*E73*F73*H73*L73*$DR$9</f>
        <v>0</v>
      </c>
      <c r="DS73" s="69"/>
      <c r="DT73" s="70">
        <f>SUM(DS73*E73*F73*H73*L73*$DT$9)</f>
        <v>0</v>
      </c>
      <c r="DU73" s="69"/>
      <c r="DV73" s="70">
        <f>SUM(DU73*E73*F73*H73*L73*$DV$9)</f>
        <v>0</v>
      </c>
      <c r="DW73" s="69"/>
      <c r="DX73" s="70">
        <f>SUM(DW73*E73*F73*H73*M73*$DX$9)</f>
        <v>0</v>
      </c>
      <c r="DY73" s="69"/>
      <c r="DZ73" s="70">
        <f>SUM(DY73*E73*F73*H73*N73*$DZ$9)</f>
        <v>0</v>
      </c>
      <c r="EA73" s="69"/>
      <c r="EB73" s="70">
        <f>SUM(EA73*E73*F73*H73*K73*$EB$9)</f>
        <v>0</v>
      </c>
      <c r="EC73" s="69"/>
      <c r="ED73" s="70">
        <f>SUM(EC73*E73*F73*H73*K73*$ED$9)</f>
        <v>0</v>
      </c>
      <c r="EE73" s="69"/>
      <c r="EF73" s="70">
        <f>SUM(EE73*E73*F73*H73*K73*$EF$9)</f>
        <v>0</v>
      </c>
      <c r="EG73" s="69"/>
      <c r="EH73" s="70">
        <f>SUM(EG73*E73*F73*H73*K73*$EH$9)</f>
        <v>0</v>
      </c>
      <c r="EI73" s="69"/>
      <c r="EJ73" s="70">
        <f>EI73*E73*F73*H73*K73*$EJ$9</f>
        <v>0</v>
      </c>
      <c r="EK73" s="69"/>
      <c r="EL73" s="70">
        <f>EK73*E73*F73*H73*K73*$EL$9</f>
        <v>0</v>
      </c>
      <c r="EM73" s="69"/>
      <c r="EN73" s="70"/>
      <c r="EO73" s="75"/>
      <c r="EP73" s="75"/>
      <c r="EQ73" s="76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9</v>
      </c>
      <c r="ER73" s="76">
        <f>SUM(P73,Z73,R73,T73,AB73,V73,X73,AF73,AH73,AJ73,AL73,AN73,AT73,AV73,AX73,AR73,CN73,CT73,CX73,CB73,CD73,DD73,DF73,DH73,DJ73,DL73,DN73,DP73,AZ73,AP73,BB73,BD73,BF73,BH73,BJ73,BL73,BN73,BP73,BR73,BT73,BV73,EF73,EH73,EB73,ED73,BX73,BZ73,CV73,CP73,CR73,CZ73,DB73,CF73,CH73,CJ73,CL73,DR73,DT73,DV73,DX73,DZ73,EJ73,EL73,EN73)</f>
        <v>313861.46399999998</v>
      </c>
    </row>
    <row r="74" spans="1:148" s="116" customFormat="1" ht="15" x14ac:dyDescent="0.25">
      <c r="A74" s="53">
        <v>18</v>
      </c>
      <c r="B74" s="53"/>
      <c r="C74" s="54" t="s">
        <v>280</v>
      </c>
      <c r="D74" s="157" t="s">
        <v>281</v>
      </c>
      <c r="E74" s="64">
        <v>13916</v>
      </c>
      <c r="F74" s="124"/>
      <c r="G74" s="66"/>
      <c r="H74" s="57"/>
      <c r="I74" s="112"/>
      <c r="J74" s="113"/>
      <c r="K74" s="125">
        <v>1.4</v>
      </c>
      <c r="L74" s="125">
        <v>1.68</v>
      </c>
      <c r="M74" s="125">
        <v>2.23</v>
      </c>
      <c r="N74" s="115">
        <v>2.57</v>
      </c>
      <c r="O74" s="61">
        <f>SUM(O75:O78)</f>
        <v>0</v>
      </c>
      <c r="P74" s="61">
        <f t="shared" ref="P74:CA74" si="143">SUM(P75:P78)</f>
        <v>0</v>
      </c>
      <c r="Q74" s="61">
        <f t="shared" si="143"/>
        <v>0</v>
      </c>
      <c r="R74" s="61">
        <f t="shared" si="143"/>
        <v>0</v>
      </c>
      <c r="S74" s="61">
        <f t="shared" si="143"/>
        <v>0</v>
      </c>
      <c r="T74" s="61">
        <f t="shared" si="143"/>
        <v>0</v>
      </c>
      <c r="U74" s="61">
        <f t="shared" si="143"/>
        <v>0</v>
      </c>
      <c r="V74" s="61">
        <f t="shared" si="143"/>
        <v>0</v>
      </c>
      <c r="W74" s="61">
        <f t="shared" si="143"/>
        <v>0</v>
      </c>
      <c r="X74" s="61">
        <f t="shared" si="143"/>
        <v>0</v>
      </c>
      <c r="Y74" s="61">
        <f t="shared" si="143"/>
        <v>0</v>
      </c>
      <c r="Z74" s="61">
        <f t="shared" si="143"/>
        <v>0</v>
      </c>
      <c r="AA74" s="61">
        <f t="shared" si="143"/>
        <v>5</v>
      </c>
      <c r="AB74" s="61">
        <f t="shared" si="143"/>
        <v>140273.28</v>
      </c>
      <c r="AC74" s="61">
        <f t="shared" si="143"/>
        <v>0</v>
      </c>
      <c r="AD74" s="61">
        <f t="shared" si="143"/>
        <v>0</v>
      </c>
      <c r="AE74" s="61">
        <f t="shared" si="143"/>
        <v>0</v>
      </c>
      <c r="AF74" s="61">
        <f t="shared" si="143"/>
        <v>0</v>
      </c>
      <c r="AG74" s="61">
        <f t="shared" si="143"/>
        <v>0</v>
      </c>
      <c r="AH74" s="61">
        <f t="shared" si="143"/>
        <v>0</v>
      </c>
      <c r="AI74" s="61">
        <f t="shared" si="143"/>
        <v>0</v>
      </c>
      <c r="AJ74" s="61">
        <f t="shared" si="143"/>
        <v>0</v>
      </c>
      <c r="AK74" s="61">
        <f t="shared" si="143"/>
        <v>0</v>
      </c>
      <c r="AL74" s="61">
        <f t="shared" si="143"/>
        <v>0</v>
      </c>
      <c r="AM74" s="61">
        <f t="shared" si="143"/>
        <v>0</v>
      </c>
      <c r="AN74" s="61">
        <f t="shared" si="143"/>
        <v>0</v>
      </c>
      <c r="AO74" s="61">
        <f t="shared" si="143"/>
        <v>0</v>
      </c>
      <c r="AP74" s="61">
        <f t="shared" si="143"/>
        <v>0</v>
      </c>
      <c r="AQ74" s="61">
        <f t="shared" si="143"/>
        <v>0</v>
      </c>
      <c r="AR74" s="61">
        <f t="shared" si="143"/>
        <v>0</v>
      </c>
      <c r="AS74" s="61">
        <f t="shared" si="143"/>
        <v>0</v>
      </c>
      <c r="AT74" s="61">
        <f t="shared" si="143"/>
        <v>0</v>
      </c>
      <c r="AU74" s="61">
        <f t="shared" si="143"/>
        <v>0</v>
      </c>
      <c r="AV74" s="61">
        <f t="shared" si="143"/>
        <v>0</v>
      </c>
      <c r="AW74" s="61">
        <f t="shared" si="143"/>
        <v>0</v>
      </c>
      <c r="AX74" s="61">
        <f t="shared" si="143"/>
        <v>0</v>
      </c>
      <c r="AY74" s="61">
        <f t="shared" si="143"/>
        <v>2</v>
      </c>
      <c r="AZ74" s="61">
        <f t="shared" si="143"/>
        <v>31171.84</v>
      </c>
      <c r="BA74" s="61">
        <f t="shared" si="143"/>
        <v>1</v>
      </c>
      <c r="BB74" s="61">
        <f t="shared" si="143"/>
        <v>15585.92</v>
      </c>
      <c r="BC74" s="61">
        <f t="shared" si="143"/>
        <v>0</v>
      </c>
      <c r="BD74" s="61">
        <f t="shared" si="143"/>
        <v>0</v>
      </c>
      <c r="BE74" s="61">
        <f t="shared" si="143"/>
        <v>0</v>
      </c>
      <c r="BF74" s="61">
        <f t="shared" si="143"/>
        <v>0</v>
      </c>
      <c r="BG74" s="61">
        <f t="shared" si="143"/>
        <v>0</v>
      </c>
      <c r="BH74" s="61">
        <f t="shared" si="143"/>
        <v>0</v>
      </c>
      <c r="BI74" s="61">
        <f t="shared" si="143"/>
        <v>0</v>
      </c>
      <c r="BJ74" s="61">
        <f t="shared" si="143"/>
        <v>0</v>
      </c>
      <c r="BK74" s="61">
        <f t="shared" si="143"/>
        <v>0</v>
      </c>
      <c r="BL74" s="61">
        <f t="shared" si="143"/>
        <v>0</v>
      </c>
      <c r="BM74" s="61">
        <f t="shared" si="143"/>
        <v>0</v>
      </c>
      <c r="BN74" s="61">
        <f t="shared" si="143"/>
        <v>0</v>
      </c>
      <c r="BO74" s="61">
        <f t="shared" si="143"/>
        <v>0</v>
      </c>
      <c r="BP74" s="61">
        <f t="shared" si="143"/>
        <v>0</v>
      </c>
      <c r="BQ74" s="61">
        <f t="shared" si="143"/>
        <v>7</v>
      </c>
      <c r="BR74" s="61">
        <f t="shared" si="143"/>
        <v>109101.44</v>
      </c>
      <c r="BS74" s="61">
        <f t="shared" si="143"/>
        <v>0</v>
      </c>
      <c r="BT74" s="61">
        <f t="shared" si="143"/>
        <v>0</v>
      </c>
      <c r="BU74" s="61">
        <f t="shared" si="143"/>
        <v>0</v>
      </c>
      <c r="BV74" s="61">
        <f t="shared" si="143"/>
        <v>0</v>
      </c>
      <c r="BW74" s="61">
        <f t="shared" si="143"/>
        <v>2</v>
      </c>
      <c r="BX74" s="61">
        <f t="shared" si="143"/>
        <v>31171.84</v>
      </c>
      <c r="BY74" s="61">
        <f t="shared" si="143"/>
        <v>0</v>
      </c>
      <c r="BZ74" s="61">
        <f t="shared" si="143"/>
        <v>0</v>
      </c>
      <c r="CA74" s="61">
        <f t="shared" si="143"/>
        <v>16</v>
      </c>
      <c r="CB74" s="61">
        <f t="shared" ref="CB74:EM74" si="144">SUM(CB75:CB78)</f>
        <v>264960.64000000001</v>
      </c>
      <c r="CC74" s="61">
        <f t="shared" si="144"/>
        <v>0</v>
      </c>
      <c r="CD74" s="61">
        <f t="shared" si="144"/>
        <v>0</v>
      </c>
      <c r="CE74" s="61">
        <f t="shared" si="144"/>
        <v>6</v>
      </c>
      <c r="CF74" s="61">
        <f t="shared" si="144"/>
        <v>93515.520000000004</v>
      </c>
      <c r="CG74" s="61">
        <f t="shared" si="144"/>
        <v>0</v>
      </c>
      <c r="CH74" s="61">
        <f t="shared" si="144"/>
        <v>0</v>
      </c>
      <c r="CI74" s="61">
        <f t="shared" si="144"/>
        <v>0</v>
      </c>
      <c r="CJ74" s="61">
        <f t="shared" si="144"/>
        <v>0</v>
      </c>
      <c r="CK74" s="61">
        <f t="shared" si="144"/>
        <v>0</v>
      </c>
      <c r="CL74" s="61">
        <f t="shared" si="144"/>
        <v>0</v>
      </c>
      <c r="CM74" s="61">
        <f t="shared" si="144"/>
        <v>0</v>
      </c>
      <c r="CN74" s="61">
        <f t="shared" si="144"/>
        <v>0</v>
      </c>
      <c r="CO74" s="61">
        <f t="shared" si="144"/>
        <v>0</v>
      </c>
      <c r="CP74" s="61">
        <f t="shared" si="144"/>
        <v>0</v>
      </c>
      <c r="CQ74" s="61">
        <f t="shared" si="144"/>
        <v>0</v>
      </c>
      <c r="CR74" s="61">
        <f t="shared" si="144"/>
        <v>0</v>
      </c>
      <c r="CS74" s="61">
        <f t="shared" si="144"/>
        <v>0</v>
      </c>
      <c r="CT74" s="61">
        <f t="shared" si="144"/>
        <v>0</v>
      </c>
      <c r="CU74" s="61">
        <f t="shared" si="144"/>
        <v>0</v>
      </c>
      <c r="CV74" s="61">
        <f t="shared" si="144"/>
        <v>0</v>
      </c>
      <c r="CW74" s="61">
        <f t="shared" si="144"/>
        <v>0</v>
      </c>
      <c r="CX74" s="61">
        <f t="shared" si="144"/>
        <v>0</v>
      </c>
      <c r="CY74" s="61">
        <f t="shared" si="144"/>
        <v>2</v>
      </c>
      <c r="CZ74" s="61">
        <f t="shared" si="144"/>
        <v>74812.415999999997</v>
      </c>
      <c r="DA74" s="61">
        <f t="shared" si="144"/>
        <v>0</v>
      </c>
      <c r="DB74" s="61">
        <f t="shared" si="144"/>
        <v>0</v>
      </c>
      <c r="DC74" s="61">
        <f t="shared" si="144"/>
        <v>15</v>
      </c>
      <c r="DD74" s="61">
        <f t="shared" si="144"/>
        <v>280546.56</v>
      </c>
      <c r="DE74" s="61">
        <f t="shared" si="144"/>
        <v>12</v>
      </c>
      <c r="DF74" s="61">
        <f t="shared" si="144"/>
        <v>224437.24799999999</v>
      </c>
      <c r="DG74" s="61">
        <f t="shared" si="144"/>
        <v>0</v>
      </c>
      <c r="DH74" s="61">
        <f t="shared" si="144"/>
        <v>0</v>
      </c>
      <c r="DI74" s="61">
        <f t="shared" si="144"/>
        <v>6</v>
      </c>
      <c r="DJ74" s="61">
        <f t="shared" si="144"/>
        <v>112218.624</v>
      </c>
      <c r="DK74" s="61">
        <f t="shared" si="144"/>
        <v>0</v>
      </c>
      <c r="DL74" s="61">
        <f t="shared" si="144"/>
        <v>0</v>
      </c>
      <c r="DM74" s="61">
        <f t="shared" si="144"/>
        <v>3</v>
      </c>
      <c r="DN74" s="61">
        <f t="shared" si="144"/>
        <v>56109.311999999998</v>
      </c>
      <c r="DO74" s="61">
        <f t="shared" si="144"/>
        <v>0</v>
      </c>
      <c r="DP74" s="61">
        <f t="shared" si="144"/>
        <v>0</v>
      </c>
      <c r="DQ74" s="61">
        <f t="shared" si="144"/>
        <v>0</v>
      </c>
      <c r="DR74" s="61">
        <f t="shared" si="144"/>
        <v>0</v>
      </c>
      <c r="DS74" s="61">
        <f t="shared" si="144"/>
        <v>10</v>
      </c>
      <c r="DT74" s="61">
        <f t="shared" si="144"/>
        <v>187031.03999999998</v>
      </c>
      <c r="DU74" s="61">
        <f t="shared" si="144"/>
        <v>1</v>
      </c>
      <c r="DV74" s="61">
        <f t="shared" si="144"/>
        <v>18703.103999999999</v>
      </c>
      <c r="DW74" s="61">
        <f t="shared" si="144"/>
        <v>0</v>
      </c>
      <c r="DX74" s="61">
        <f t="shared" si="144"/>
        <v>0</v>
      </c>
      <c r="DY74" s="61">
        <f t="shared" si="144"/>
        <v>0</v>
      </c>
      <c r="DZ74" s="61">
        <f t="shared" si="144"/>
        <v>0</v>
      </c>
      <c r="EA74" s="61">
        <f t="shared" si="144"/>
        <v>0</v>
      </c>
      <c r="EB74" s="61">
        <f t="shared" si="144"/>
        <v>0</v>
      </c>
      <c r="EC74" s="61">
        <f t="shared" si="144"/>
        <v>0</v>
      </c>
      <c r="ED74" s="61">
        <f t="shared" si="144"/>
        <v>0</v>
      </c>
      <c r="EE74" s="61">
        <f t="shared" si="144"/>
        <v>0</v>
      </c>
      <c r="EF74" s="61">
        <f t="shared" si="144"/>
        <v>0</v>
      </c>
      <c r="EG74" s="61">
        <f t="shared" si="144"/>
        <v>0</v>
      </c>
      <c r="EH74" s="61">
        <f t="shared" si="144"/>
        <v>0</v>
      </c>
      <c r="EI74" s="61">
        <f t="shared" si="144"/>
        <v>0</v>
      </c>
      <c r="EJ74" s="61">
        <f t="shared" si="144"/>
        <v>0</v>
      </c>
      <c r="EK74" s="61">
        <f t="shared" si="144"/>
        <v>0</v>
      </c>
      <c r="EL74" s="61">
        <f t="shared" si="144"/>
        <v>0</v>
      </c>
      <c r="EM74" s="61">
        <f t="shared" si="144"/>
        <v>0</v>
      </c>
      <c r="EN74" s="61">
        <f t="shared" ref="EN74:ER74" si="145">SUM(EN75:EN78)</f>
        <v>0</v>
      </c>
      <c r="EO74" s="61"/>
      <c r="EP74" s="61"/>
      <c r="EQ74" s="61">
        <f t="shared" si="145"/>
        <v>88</v>
      </c>
      <c r="ER74" s="61">
        <f t="shared" si="145"/>
        <v>1639638.7840000002</v>
      </c>
    </row>
    <row r="75" spans="1:148" s="221" customFormat="1" ht="30" customHeight="1" x14ac:dyDescent="0.25">
      <c r="A75" s="54"/>
      <c r="B75" s="54">
        <v>48</v>
      </c>
      <c r="C75" s="218" t="s">
        <v>282</v>
      </c>
      <c r="D75" s="158" t="s">
        <v>283</v>
      </c>
      <c r="E75" s="64">
        <v>13916</v>
      </c>
      <c r="F75" s="65">
        <v>1.6</v>
      </c>
      <c r="G75" s="66"/>
      <c r="H75" s="119">
        <v>1</v>
      </c>
      <c r="I75" s="120"/>
      <c r="J75" s="127"/>
      <c r="K75" s="118">
        <v>1.4</v>
      </c>
      <c r="L75" s="118">
        <v>1.68</v>
      </c>
      <c r="M75" s="118">
        <v>2.23</v>
      </c>
      <c r="N75" s="121">
        <v>2.57</v>
      </c>
      <c r="O75" s="69"/>
      <c r="P75" s="70">
        <f>O75*E75*F75*H75*K75*$P$9</f>
        <v>0</v>
      </c>
      <c r="Q75" s="122"/>
      <c r="R75" s="70">
        <f>Q75*E75*F75*H75*K75*$R$9</f>
        <v>0</v>
      </c>
      <c r="S75" s="71">
        <v>0</v>
      </c>
      <c r="T75" s="71">
        <f>S75*E75*F75*H75*K75*$T$9</f>
        <v>0</v>
      </c>
      <c r="U75" s="69">
        <v>0</v>
      </c>
      <c r="V75" s="70">
        <f>SUM(U75*E75*F75*H75*K75*$V$9)</f>
        <v>0</v>
      </c>
      <c r="W75" s="69"/>
      <c r="X75" s="71">
        <f>SUM(W75*E75*F75*H75*K75*$X$9)</f>
        <v>0</v>
      </c>
      <c r="Y75" s="69"/>
      <c r="Z75" s="70">
        <f>SUM(Y75*E75*F75*H75*K75*$Z$9)</f>
        <v>0</v>
      </c>
      <c r="AA75" s="71">
        <v>4</v>
      </c>
      <c r="AB75" s="70">
        <f>SUM(AA75*E75*F75*H75*K75*$AB$9)</f>
        <v>124687.36</v>
      </c>
      <c r="AC75" s="70"/>
      <c r="AD75" s="70"/>
      <c r="AE75" s="71">
        <v>0</v>
      </c>
      <c r="AF75" s="70">
        <f>SUM(AE75*E75*F75*H75*K75*$AF$9)</f>
        <v>0</v>
      </c>
      <c r="AG75" s="71"/>
      <c r="AH75" s="70">
        <f>SUM(AG75*E75*F75*H75*L75*$AH$9)</f>
        <v>0</v>
      </c>
      <c r="AI75" s="71"/>
      <c r="AJ75" s="70">
        <f>SUM(AI75*E75*F75*H75*L75*$AJ$9)</f>
        <v>0</v>
      </c>
      <c r="AK75" s="69"/>
      <c r="AL75" s="70">
        <f>SUM(AK75*E75*F75*H75*K75*$AL$9)</f>
        <v>0</v>
      </c>
      <c r="AM75" s="71"/>
      <c r="AN75" s="71">
        <f>SUM(AM75*E75*F75*H75*K75*$AN$9)</f>
        <v>0</v>
      </c>
      <c r="AO75" s="69">
        <v>0</v>
      </c>
      <c r="AP75" s="70">
        <f>SUM(AO75*E75*F75*H75*K75*$AP$9)</f>
        <v>0</v>
      </c>
      <c r="AQ75" s="131"/>
      <c r="AR75" s="70">
        <f>SUM(AQ75*E75*F75*H75*K75*$AR$9)</f>
        <v>0</v>
      </c>
      <c r="AS75" s="71">
        <v>0</v>
      </c>
      <c r="AT75" s="70">
        <f>SUM(E75*F75*H75*K75*AS75*$AT$9)</f>
        <v>0</v>
      </c>
      <c r="AU75" s="71"/>
      <c r="AV75" s="70">
        <f>SUM(AU75*E75*F75*H75*K75*$AV$9)</f>
        <v>0</v>
      </c>
      <c r="AW75" s="69"/>
      <c r="AX75" s="70">
        <f>SUM(AW75*E75*F75*H75*K75*$AX$9)</f>
        <v>0</v>
      </c>
      <c r="AY75" s="69"/>
      <c r="AZ75" s="71">
        <f>SUM(AY75*E75*F75*H75*K75*$AZ$9)</f>
        <v>0</v>
      </c>
      <c r="BA75" s="69"/>
      <c r="BB75" s="70">
        <f>SUM(BA75*E75*F75*H75*K75*$BB$9)</f>
        <v>0</v>
      </c>
      <c r="BC75" s="69"/>
      <c r="BD75" s="70">
        <f>SUM(BC75*E75*F75*H75*K75*$BD$9)</f>
        <v>0</v>
      </c>
      <c r="BE75" s="69"/>
      <c r="BF75" s="70">
        <f>SUM(BE75*E75*F75*H75*K75*$BF$9)</f>
        <v>0</v>
      </c>
      <c r="BG75" s="69"/>
      <c r="BH75" s="70">
        <f>SUM(BG75*E75*F75*H75*K75*$BH$9)</f>
        <v>0</v>
      </c>
      <c r="BI75" s="69"/>
      <c r="BJ75" s="70">
        <f>BI75*E75*F75*H75*K75*$BJ$9</f>
        <v>0</v>
      </c>
      <c r="BK75" s="69"/>
      <c r="BL75" s="70">
        <f>BK75*E75*F75*H75*K75*$BL$9</f>
        <v>0</v>
      </c>
      <c r="BM75" s="69"/>
      <c r="BN75" s="70">
        <f>BM75*E75*F75*H75*K75*$BN$9</f>
        <v>0</v>
      </c>
      <c r="BO75" s="69"/>
      <c r="BP75" s="70">
        <f>SUM(BO75*E75*F75*H75*K75*$BP$9)</f>
        <v>0</v>
      </c>
      <c r="BQ75" s="69"/>
      <c r="BR75" s="70">
        <f>SUM(BQ75*E75*F75*H75*K75*$BR$9)</f>
        <v>0</v>
      </c>
      <c r="BS75" s="69"/>
      <c r="BT75" s="70">
        <f>SUM(BS75*E75*F75*H75*K75*$BT$9)</f>
        <v>0</v>
      </c>
      <c r="BU75" s="69"/>
      <c r="BV75" s="70">
        <f>SUM(BU75*E75*F75*H75*K75*$BV$9)</f>
        <v>0</v>
      </c>
      <c r="BW75" s="69"/>
      <c r="BX75" s="70">
        <f>SUM(BW75*E75*F75*H75*K75*$BX$9)</f>
        <v>0</v>
      </c>
      <c r="BY75" s="73"/>
      <c r="BZ75" s="74">
        <f>BY75*E75*F75*H75*K75*$BZ$9</f>
        <v>0</v>
      </c>
      <c r="CA75" s="69">
        <v>1</v>
      </c>
      <c r="CB75" s="70">
        <f>SUM(CA75*E75*F75*H75*K75*$CB$9)</f>
        <v>31171.84</v>
      </c>
      <c r="CC75" s="71"/>
      <c r="CD75" s="70">
        <f>SUM(CC75*E75*F75*H75*K75*$CD$9)</f>
        <v>0</v>
      </c>
      <c r="CE75" s="69"/>
      <c r="CF75" s="70">
        <f>SUM(CE75*E75*F75*H75*K75*$CF$9)</f>
        <v>0</v>
      </c>
      <c r="CG75" s="69">
        <v>0</v>
      </c>
      <c r="CH75" s="70">
        <f>SUM(CG75*E75*F75*H75*K75*$CH$9)</f>
        <v>0</v>
      </c>
      <c r="CI75" s="69">
        <v>0</v>
      </c>
      <c r="CJ75" s="70">
        <f>CI75*E75*F75*H75*K75*$CJ$9</f>
        <v>0</v>
      </c>
      <c r="CK75" s="69"/>
      <c r="CL75" s="70">
        <f>SUM(CK75*E75*F75*H75*K75*$CL$9)</f>
        <v>0</v>
      </c>
      <c r="CM75" s="71"/>
      <c r="CN75" s="70">
        <f>SUM(CM75*E75*F75*H75*L75*$CN$9)</f>
        <v>0</v>
      </c>
      <c r="CO75" s="69"/>
      <c r="CP75" s="70">
        <f>SUM(CO75*E75*F75*H75*L75*$CP$9)</f>
        <v>0</v>
      </c>
      <c r="CQ75" s="69">
        <v>0</v>
      </c>
      <c r="CR75" s="70">
        <f>SUM(CQ75*E75*F75*H75*L75*$CR$9)</f>
        <v>0</v>
      </c>
      <c r="CS75" s="71"/>
      <c r="CT75" s="70">
        <f>SUM(CS75*E75*F75*H75*L75*$CT$9)</f>
        <v>0</v>
      </c>
      <c r="CU75" s="71"/>
      <c r="CV75" s="70">
        <f>SUM(CU75*E75*F75*H75*L75*$CV$9)</f>
        <v>0</v>
      </c>
      <c r="CW75" s="71"/>
      <c r="CX75" s="70">
        <f>SUM(CW75*E75*F75*H75*L75*$CX$9)</f>
        <v>0</v>
      </c>
      <c r="CY75" s="69">
        <v>2</v>
      </c>
      <c r="CZ75" s="70">
        <f>SUM(CY75*E75*F75*H75*L75*$CZ$9)</f>
        <v>74812.415999999997</v>
      </c>
      <c r="DA75" s="69">
        <v>0</v>
      </c>
      <c r="DB75" s="70">
        <f>SUM(DA75*E75*F75*H75*L75*$DB$9)</f>
        <v>0</v>
      </c>
      <c r="DC75" s="69">
        <v>0</v>
      </c>
      <c r="DD75" s="70">
        <f>SUM(DC75*E75*F75*H75*L75*$DD$9)</f>
        <v>0</v>
      </c>
      <c r="DE75" s="71">
        <v>0</v>
      </c>
      <c r="DF75" s="70">
        <f>SUM(DE75*E75*F75*H75*L75*$DF$9)</f>
        <v>0</v>
      </c>
      <c r="DG75" s="69">
        <v>0</v>
      </c>
      <c r="DH75" s="70">
        <f>SUM(DG75*E75*F75*H75*L75*$DH$9)</f>
        <v>0</v>
      </c>
      <c r="DI75" s="69">
        <v>0</v>
      </c>
      <c r="DJ75" s="70">
        <f>SUM(DI75*E75*F75*H75*L75*$DJ$9)</f>
        <v>0</v>
      </c>
      <c r="DK75" s="69">
        <v>0</v>
      </c>
      <c r="DL75" s="70">
        <f>SUM(DK75*E75*F75*H75*L75*$DL$9)</f>
        <v>0</v>
      </c>
      <c r="DM75" s="69">
        <v>0</v>
      </c>
      <c r="DN75" s="70">
        <f>SUM(DM75*E75*F75*H75*L75*$DN$9)</f>
        <v>0</v>
      </c>
      <c r="DO75" s="69"/>
      <c r="DP75" s="70">
        <f>SUM(DO75*E75*F75*H75*L75*$DP$9)</f>
        <v>0</v>
      </c>
      <c r="DQ75" s="69"/>
      <c r="DR75" s="70">
        <f>DQ75*E75*F75*H75*L75*$DR$9</f>
        <v>0</v>
      </c>
      <c r="DS75" s="69"/>
      <c r="DT75" s="70">
        <f>SUM(DS75*E75*F75*H75*L75*$DT$9)</f>
        <v>0</v>
      </c>
      <c r="DU75" s="69"/>
      <c r="DV75" s="70">
        <f>SUM(DU75*E75*F75*H75*L75*$DV$9)</f>
        <v>0</v>
      </c>
      <c r="DW75" s="69">
        <v>0</v>
      </c>
      <c r="DX75" s="70">
        <f>SUM(DW75*E75*F75*H75*M75*$DX$9)</f>
        <v>0</v>
      </c>
      <c r="DY75" s="69"/>
      <c r="DZ75" s="70">
        <f>SUM(DY75*E75*F75*H75*N75*$DZ$9)</f>
        <v>0</v>
      </c>
      <c r="EA75" s="131"/>
      <c r="EB75" s="70">
        <f>SUM(EA75*E75*F75*H75*K75*$EB$9)</f>
        <v>0</v>
      </c>
      <c r="EC75" s="69"/>
      <c r="ED75" s="70">
        <f>SUM(EC75*E75*F75*H75*K75*$ED$9)</f>
        <v>0</v>
      </c>
      <c r="EE75" s="69"/>
      <c r="EF75" s="70">
        <f>SUM(EE75*E75*F75*H75*K75*$EF$9)</f>
        <v>0</v>
      </c>
      <c r="EG75" s="69"/>
      <c r="EH75" s="70">
        <f>SUM(EG75*E75*F75*H75*K75*$EH$9)</f>
        <v>0</v>
      </c>
      <c r="EI75" s="69"/>
      <c r="EJ75" s="70">
        <f>EI75*E75*F75*H75*K75*$EJ$9</f>
        <v>0</v>
      </c>
      <c r="EK75" s="69"/>
      <c r="EL75" s="70">
        <f>EK75*E75*F75*H75*K75*$EL$9</f>
        <v>0</v>
      </c>
      <c r="EM75" s="69"/>
      <c r="EN75" s="70"/>
      <c r="EO75" s="75"/>
      <c r="EP75" s="75"/>
      <c r="EQ75" s="76">
        <f t="shared" ref="EQ75:ER78" si="146">SUM(O75,Y75,Q75,S75,AA75,U75,W75,AE75,AG75,AI75,AK75,AM75,AS75,AU75,AW75,AQ75,CM75,CS75,CW75,CA75,CC75,DC75,DE75,DG75,DI75,DK75,DM75,DO75,AY75,AO75,BA75,BC75,BE75,BG75,BI75,BK75,BM75,BO75,BQ75,BS75,BU75,EE75,EG75,EA75,EC75,BW75,BY75,CU75,CO75,CQ75,CY75,DA75,CE75,CG75,CI75,CK75,DQ75,DS75,DU75,DW75,DY75,EI75,EK75,EM75)</f>
        <v>7</v>
      </c>
      <c r="ER75" s="76">
        <f t="shared" si="146"/>
        <v>230671.61600000001</v>
      </c>
    </row>
    <row r="76" spans="1:148" s="3" customFormat="1" ht="30" customHeight="1" x14ac:dyDescent="0.25">
      <c r="A76" s="54"/>
      <c r="B76" s="54">
        <v>49</v>
      </c>
      <c r="C76" s="218" t="s">
        <v>284</v>
      </c>
      <c r="D76" s="158" t="s">
        <v>285</v>
      </c>
      <c r="E76" s="64">
        <v>13916</v>
      </c>
      <c r="F76" s="65">
        <v>3.25</v>
      </c>
      <c r="G76" s="66"/>
      <c r="H76" s="119">
        <v>1</v>
      </c>
      <c r="I76" s="120"/>
      <c r="J76" s="127"/>
      <c r="K76" s="118">
        <v>1.4</v>
      </c>
      <c r="L76" s="118">
        <v>1.68</v>
      </c>
      <c r="M76" s="118">
        <v>2.23</v>
      </c>
      <c r="N76" s="121">
        <v>2.57</v>
      </c>
      <c r="O76" s="69"/>
      <c r="P76" s="70">
        <f>O76*E76*F76*H76*K76*$P$9</f>
        <v>0</v>
      </c>
      <c r="Q76" s="122"/>
      <c r="R76" s="70">
        <f>Q76*E76*F76*H76*K76*$R$9</f>
        <v>0</v>
      </c>
      <c r="S76" s="71"/>
      <c r="T76" s="71">
        <f>S76*E76*F76*H76*K76*$T$9</f>
        <v>0</v>
      </c>
      <c r="U76" s="69"/>
      <c r="V76" s="70">
        <f>SUM(U76*E76*F76*H76*K76*$V$9)</f>
        <v>0</v>
      </c>
      <c r="W76" s="69"/>
      <c r="X76" s="71">
        <f>SUM(W76*E76*F76*H76*K76*$X$9)</f>
        <v>0</v>
      </c>
      <c r="Y76" s="69"/>
      <c r="Z76" s="70">
        <f>SUM(Y76*E76*F76*H76*K76*$Z$9)</f>
        <v>0</v>
      </c>
      <c r="AA76" s="71"/>
      <c r="AB76" s="70">
        <f>SUM(AA76*E76*F76*H76*K76*$AB$9)</f>
        <v>0</v>
      </c>
      <c r="AC76" s="70"/>
      <c r="AD76" s="70"/>
      <c r="AE76" s="71"/>
      <c r="AF76" s="70">
        <f>SUM(AE76*E76*F76*H76*K76*$AF$9)</f>
        <v>0</v>
      </c>
      <c r="AG76" s="71"/>
      <c r="AH76" s="70">
        <f>SUM(AG76*E76*F76*H76*L76*$AH$9)</f>
        <v>0</v>
      </c>
      <c r="AI76" s="71"/>
      <c r="AJ76" s="70">
        <f>SUM(AI76*E76*F76*H76*L76*$AJ$9)</f>
        <v>0</v>
      </c>
      <c r="AK76" s="69"/>
      <c r="AL76" s="70">
        <f>SUM(AK76*E76*F76*H76*K76*$AL$9)</f>
        <v>0</v>
      </c>
      <c r="AM76" s="71"/>
      <c r="AN76" s="71">
        <f>SUM(AM76*E76*F76*H76*K76*$AN$9)</f>
        <v>0</v>
      </c>
      <c r="AO76" s="69"/>
      <c r="AP76" s="70">
        <f>SUM(AO76*E76*F76*H76*K76*$AP$9)</f>
        <v>0</v>
      </c>
      <c r="AQ76" s="69"/>
      <c r="AR76" s="70">
        <f>SUM(AQ76*E76*F76*H76*K76*$AR$9)</f>
        <v>0</v>
      </c>
      <c r="AS76" s="71"/>
      <c r="AT76" s="70">
        <f>SUM(E76*F76*H76*K76*AS76*$AT$9)</f>
        <v>0</v>
      </c>
      <c r="AU76" s="71"/>
      <c r="AV76" s="70">
        <f>SUM(AU76*E76*F76*H76*K76*$AV$9)</f>
        <v>0</v>
      </c>
      <c r="AW76" s="69"/>
      <c r="AX76" s="70">
        <f>SUM(AW76*E76*F76*H76*K76*$AX$9)</f>
        <v>0</v>
      </c>
      <c r="AY76" s="69"/>
      <c r="AZ76" s="71">
        <f>SUM(AY76*E76*F76*H76*K76*$AZ$9)</f>
        <v>0</v>
      </c>
      <c r="BA76" s="69"/>
      <c r="BB76" s="70">
        <f>SUM(BA76*E76*F76*H76*K76*$BB$9)</f>
        <v>0</v>
      </c>
      <c r="BC76" s="69"/>
      <c r="BD76" s="70">
        <f>SUM(BC76*E76*F76*H76*K76*$BD$9)</f>
        <v>0</v>
      </c>
      <c r="BE76" s="69"/>
      <c r="BF76" s="70">
        <f>SUM(BE76*E76*F76*H76*K76*$BF$9)</f>
        <v>0</v>
      </c>
      <c r="BG76" s="69"/>
      <c r="BH76" s="70">
        <f>SUM(BG76*E76*F76*H76*K76*$BH$9)</f>
        <v>0</v>
      </c>
      <c r="BI76" s="69"/>
      <c r="BJ76" s="70">
        <f>BI76*E76*F76*H76*K76*$BJ$9</f>
        <v>0</v>
      </c>
      <c r="BK76" s="69"/>
      <c r="BL76" s="70">
        <f>BK76*E76*F76*H76*K76*$BL$9</f>
        <v>0</v>
      </c>
      <c r="BM76" s="69"/>
      <c r="BN76" s="70">
        <f>BM76*E76*F76*H76*K76*$BN$9</f>
        <v>0</v>
      </c>
      <c r="BO76" s="69"/>
      <c r="BP76" s="70">
        <f>SUM(BO76*E76*F76*H76*K76*$BP$9)</f>
        <v>0</v>
      </c>
      <c r="BQ76" s="69"/>
      <c r="BR76" s="70">
        <f>SUM(BQ76*E76*F76*H76*K76*$BR$9)</f>
        <v>0</v>
      </c>
      <c r="BS76" s="69"/>
      <c r="BT76" s="70">
        <f>SUM(BS76*E76*F76*H76*K76*$BT$9)</f>
        <v>0</v>
      </c>
      <c r="BU76" s="69"/>
      <c r="BV76" s="70">
        <f>SUM(BU76*E76*F76*H76*K76*$BV$9)</f>
        <v>0</v>
      </c>
      <c r="BW76" s="69"/>
      <c r="BX76" s="70">
        <f>SUM(BW76*E76*F76*H76*K76*$BX$9)</f>
        <v>0</v>
      </c>
      <c r="BY76" s="73"/>
      <c r="BZ76" s="74">
        <f>BY76*E76*F76*H76*K76*$BZ$9</f>
        <v>0</v>
      </c>
      <c r="CA76" s="69"/>
      <c r="CB76" s="70">
        <f>SUM(CA76*E76*F76*H76*K76*$CB$9)</f>
        <v>0</v>
      </c>
      <c r="CC76" s="71"/>
      <c r="CD76" s="70">
        <f>SUM(CC76*E76*F76*H76*K76*$CD$9)</f>
        <v>0</v>
      </c>
      <c r="CE76" s="69"/>
      <c r="CF76" s="70">
        <f>SUM(CE76*E76*F76*H76*K76*$CF$9)</f>
        <v>0</v>
      </c>
      <c r="CG76" s="69"/>
      <c r="CH76" s="70">
        <f>SUM(CG76*E76*F76*H76*K76*$CH$9)</f>
        <v>0</v>
      </c>
      <c r="CI76" s="69"/>
      <c r="CJ76" s="70">
        <f>CI76*E76*F76*H76*K76*$CJ$9</f>
        <v>0</v>
      </c>
      <c r="CK76" s="69"/>
      <c r="CL76" s="70">
        <f>SUM(CK76*E76*F76*H76*K76*$CL$9)</f>
        <v>0</v>
      </c>
      <c r="CM76" s="71"/>
      <c r="CN76" s="70">
        <f>SUM(CM76*E76*F76*H76*L76*$CN$9)</f>
        <v>0</v>
      </c>
      <c r="CO76" s="69"/>
      <c r="CP76" s="70">
        <f>SUM(CO76*E76*F76*H76*L76*$CP$9)</f>
        <v>0</v>
      </c>
      <c r="CQ76" s="69"/>
      <c r="CR76" s="70">
        <f>SUM(CQ76*E76*F76*H76*L76*$CR$9)</f>
        <v>0</v>
      </c>
      <c r="CS76" s="71"/>
      <c r="CT76" s="70">
        <f>SUM(CS76*E76*F76*H76*L76*$CT$9)</f>
        <v>0</v>
      </c>
      <c r="CU76" s="71"/>
      <c r="CV76" s="70">
        <f>SUM(CU76*E76*F76*H76*L76*$CV$9)</f>
        <v>0</v>
      </c>
      <c r="CW76" s="71"/>
      <c r="CX76" s="70">
        <f>SUM(CW76*E76*F76*H76*L76*$CX$9)</f>
        <v>0</v>
      </c>
      <c r="CY76" s="69"/>
      <c r="CZ76" s="70">
        <f>SUM(CY76*E76*F76*H76*L76*$CZ$9)</f>
        <v>0</v>
      </c>
      <c r="DA76" s="69"/>
      <c r="DB76" s="70">
        <f>SUM(DA76*E76*F76*H76*L76*$DB$9)</f>
        <v>0</v>
      </c>
      <c r="DC76" s="69"/>
      <c r="DD76" s="70">
        <f>SUM(DC76*E76*F76*H76*L76*$DD$9)</f>
        <v>0</v>
      </c>
      <c r="DE76" s="71"/>
      <c r="DF76" s="70">
        <f>SUM(DE76*E76*F76*H76*L76*$DF$9)</f>
        <v>0</v>
      </c>
      <c r="DG76" s="69"/>
      <c r="DH76" s="70">
        <f>SUM(DG76*E76*F76*H76*L76*$DH$9)</f>
        <v>0</v>
      </c>
      <c r="DI76" s="69"/>
      <c r="DJ76" s="70">
        <f>SUM(DI76*E76*F76*H76*L76*$DJ$9)</f>
        <v>0</v>
      </c>
      <c r="DK76" s="69"/>
      <c r="DL76" s="70">
        <f>SUM(DK76*E76*F76*H76*L76*$DL$9)</f>
        <v>0</v>
      </c>
      <c r="DM76" s="69"/>
      <c r="DN76" s="70">
        <f>SUM(DM76*E76*F76*H76*L76*$DN$9)</f>
        <v>0</v>
      </c>
      <c r="DO76" s="69"/>
      <c r="DP76" s="70">
        <f>SUM(DO76*E76*F76*H76*L76*$DP$9)</f>
        <v>0</v>
      </c>
      <c r="DQ76" s="69"/>
      <c r="DR76" s="70">
        <f>DQ76*E76*F76*H76*L76*$DR$9</f>
        <v>0</v>
      </c>
      <c r="DS76" s="69"/>
      <c r="DT76" s="70">
        <f>SUM(DS76*E76*F76*H76*L76*$DT$9)</f>
        <v>0</v>
      </c>
      <c r="DU76" s="69"/>
      <c r="DV76" s="70">
        <f>SUM(DU76*E76*F76*H76*L76*$DV$9)</f>
        <v>0</v>
      </c>
      <c r="DW76" s="69"/>
      <c r="DX76" s="70">
        <f>SUM(DW76*E76*F76*H76*M76*$DX$9)</f>
        <v>0</v>
      </c>
      <c r="DY76" s="69"/>
      <c r="DZ76" s="70">
        <f>SUM(DY76*E76*F76*H76*N76*$DZ$9)</f>
        <v>0</v>
      </c>
      <c r="EA76" s="69"/>
      <c r="EB76" s="70">
        <f>SUM(EA76*E76*F76*H76*K76*$EB$9)</f>
        <v>0</v>
      </c>
      <c r="EC76" s="69"/>
      <c r="ED76" s="70">
        <f>SUM(EC76*E76*F76*H76*K76*$ED$9)</f>
        <v>0</v>
      </c>
      <c r="EE76" s="69"/>
      <c r="EF76" s="70">
        <f>SUM(EE76*E76*F76*H76*K76*$EF$9)</f>
        <v>0</v>
      </c>
      <c r="EG76" s="69"/>
      <c r="EH76" s="70">
        <f>SUM(EG76*E76*F76*H76*K76*$EH$9)</f>
        <v>0</v>
      </c>
      <c r="EI76" s="69"/>
      <c r="EJ76" s="70">
        <f>EI76*E76*F76*H76*K76*$EJ$9</f>
        <v>0</v>
      </c>
      <c r="EK76" s="69"/>
      <c r="EL76" s="70">
        <f>EK76*E76*F76*H76*K76*$EL$9</f>
        <v>0</v>
      </c>
      <c r="EM76" s="69"/>
      <c r="EN76" s="70"/>
      <c r="EO76" s="75"/>
      <c r="EP76" s="75"/>
      <c r="EQ76" s="76">
        <f t="shared" si="146"/>
        <v>0</v>
      </c>
      <c r="ER76" s="76">
        <f t="shared" si="146"/>
        <v>0</v>
      </c>
    </row>
    <row r="77" spans="1:148" s="3" customFormat="1" ht="30" customHeight="1" x14ac:dyDescent="0.25">
      <c r="A77" s="54"/>
      <c r="B77" s="54">
        <v>50</v>
      </c>
      <c r="C77" s="218" t="s">
        <v>286</v>
      </c>
      <c r="D77" s="156" t="s">
        <v>287</v>
      </c>
      <c r="E77" s="64">
        <v>13916</v>
      </c>
      <c r="F77" s="65">
        <v>3.18</v>
      </c>
      <c r="G77" s="66"/>
      <c r="H77" s="119">
        <v>1</v>
      </c>
      <c r="I77" s="120"/>
      <c r="J77" s="127"/>
      <c r="K77" s="118">
        <v>1.4</v>
      </c>
      <c r="L77" s="118">
        <v>1.68</v>
      </c>
      <c r="M77" s="118">
        <v>2.23</v>
      </c>
      <c r="N77" s="121">
        <v>2.57</v>
      </c>
      <c r="O77" s="69"/>
      <c r="P77" s="70">
        <f>O77*E77*F77*H77*K77*$P$9</f>
        <v>0</v>
      </c>
      <c r="Q77" s="122"/>
      <c r="R77" s="70">
        <f>Q77*E77*F77*H77*K77*$R$9</f>
        <v>0</v>
      </c>
      <c r="S77" s="71"/>
      <c r="T77" s="71">
        <f>S77*E77*F77*H77*K77*$T$9</f>
        <v>0</v>
      </c>
      <c r="U77" s="69"/>
      <c r="V77" s="70">
        <f>SUM(U77*E77*F77*H77*K77*$V$9)</f>
        <v>0</v>
      </c>
      <c r="W77" s="69"/>
      <c r="X77" s="71">
        <f>SUM(W77*E77*F77*H77*K77*$X$9)</f>
        <v>0</v>
      </c>
      <c r="Y77" s="69"/>
      <c r="Z77" s="70">
        <f>SUM(Y77*E77*F77*H77*K77*$Z$9)</f>
        <v>0</v>
      </c>
      <c r="AA77" s="71"/>
      <c r="AB77" s="70">
        <f>SUM(AA77*E77*F77*H77*K77*$AB$9)</f>
        <v>0</v>
      </c>
      <c r="AC77" s="70"/>
      <c r="AD77" s="70"/>
      <c r="AE77" s="71"/>
      <c r="AF77" s="70">
        <f>SUM(AE77*E77*F77*H77*K77*$AF$9)</f>
        <v>0</v>
      </c>
      <c r="AG77" s="71"/>
      <c r="AH77" s="70">
        <f>SUM(AG77*E77*F77*H77*L77*$AH$9)</f>
        <v>0</v>
      </c>
      <c r="AI77" s="71"/>
      <c r="AJ77" s="70">
        <f>SUM(AI77*E77*F77*H77*L77*$AJ$9)</f>
        <v>0</v>
      </c>
      <c r="AK77" s="69"/>
      <c r="AL77" s="70">
        <f>SUM(AK77*E77*F77*H77*K77*$AL$9)</f>
        <v>0</v>
      </c>
      <c r="AM77" s="71"/>
      <c r="AN77" s="71">
        <f>SUM(AM77*E77*F77*H77*K77*$AN$9)</f>
        <v>0</v>
      </c>
      <c r="AO77" s="69"/>
      <c r="AP77" s="70">
        <f>SUM(AO77*E77*F77*H77*K77*$AP$9)</f>
        <v>0</v>
      </c>
      <c r="AQ77" s="69"/>
      <c r="AR77" s="70">
        <f>SUM(AQ77*E77*F77*H77*K77*$AR$9)</f>
        <v>0</v>
      </c>
      <c r="AS77" s="71"/>
      <c r="AT77" s="70">
        <f>SUM(E77*F77*H77*K77*AS77*$AT$9)</f>
        <v>0</v>
      </c>
      <c r="AU77" s="71"/>
      <c r="AV77" s="70">
        <f>SUM(AU77*E77*F77*H77*K77*$AV$9)</f>
        <v>0</v>
      </c>
      <c r="AW77" s="69"/>
      <c r="AX77" s="70">
        <f>SUM(AW77*E77*F77*H77*K77*$AX$9)</f>
        <v>0</v>
      </c>
      <c r="AY77" s="69"/>
      <c r="AZ77" s="71">
        <f>SUM(AY77*E77*F77*H77*K77*$AZ$9)</f>
        <v>0</v>
      </c>
      <c r="BA77" s="69"/>
      <c r="BB77" s="70">
        <f>SUM(BA77*E77*F77*H77*K77*$BB$9)</f>
        <v>0</v>
      </c>
      <c r="BC77" s="69"/>
      <c r="BD77" s="70">
        <f>SUM(BC77*E77*F77*H77*K77*$BD$9)</f>
        <v>0</v>
      </c>
      <c r="BE77" s="69"/>
      <c r="BF77" s="70">
        <f>SUM(BE77*E77*F77*H77*K77*$BF$9)</f>
        <v>0</v>
      </c>
      <c r="BG77" s="69"/>
      <c r="BH77" s="70">
        <f>SUM(BG77*E77*F77*H77*K77*$BH$9)</f>
        <v>0</v>
      </c>
      <c r="BI77" s="69"/>
      <c r="BJ77" s="70">
        <f>BI77*E77*F77*H77*K77*$BJ$9</f>
        <v>0</v>
      </c>
      <c r="BK77" s="69"/>
      <c r="BL77" s="70">
        <f>BK77*E77*F77*H77*K77*$BL$9</f>
        <v>0</v>
      </c>
      <c r="BM77" s="69"/>
      <c r="BN77" s="70">
        <f>BM77*E77*F77*H77*K77*$BN$9</f>
        <v>0</v>
      </c>
      <c r="BO77" s="69"/>
      <c r="BP77" s="70">
        <f>SUM(BO77*E77*F77*H77*K77*$BP$9)</f>
        <v>0</v>
      </c>
      <c r="BQ77" s="69"/>
      <c r="BR77" s="70">
        <f>SUM(BQ77*E77*F77*H77*K77*$BR$9)</f>
        <v>0</v>
      </c>
      <c r="BS77" s="69"/>
      <c r="BT77" s="70">
        <f>SUM(BS77*E77*F77*H77*K77*$BT$9)</f>
        <v>0</v>
      </c>
      <c r="BU77" s="69"/>
      <c r="BV77" s="70">
        <f>SUM(BU77*E77*F77*H77*K77*$BV$9)</f>
        <v>0</v>
      </c>
      <c r="BW77" s="69"/>
      <c r="BX77" s="70">
        <f>SUM(BW77*E77*F77*H77*K77*$BX$9)</f>
        <v>0</v>
      </c>
      <c r="BY77" s="73"/>
      <c r="BZ77" s="74">
        <f>BY77*E77*F77*H77*K77*$BZ$9</f>
        <v>0</v>
      </c>
      <c r="CA77" s="69"/>
      <c r="CB77" s="70">
        <f>SUM(CA77*E77*F77*H77*K77*$CB$9)</f>
        <v>0</v>
      </c>
      <c r="CC77" s="71"/>
      <c r="CD77" s="70">
        <f>SUM(CC77*E77*F77*H77*K77*$CD$9)</f>
        <v>0</v>
      </c>
      <c r="CE77" s="69"/>
      <c r="CF77" s="70">
        <f>SUM(CE77*E77*F77*H77*K77*$CF$9)</f>
        <v>0</v>
      </c>
      <c r="CG77" s="69"/>
      <c r="CH77" s="70">
        <f>SUM(CG77*E77*F77*H77*K77*$CH$9)</f>
        <v>0</v>
      </c>
      <c r="CI77" s="69"/>
      <c r="CJ77" s="70">
        <f>CI77*E77*F77*H77*K77*$CJ$9</f>
        <v>0</v>
      </c>
      <c r="CK77" s="69"/>
      <c r="CL77" s="70">
        <f>SUM(CK77*E77*F77*H77*K77*$CL$9)</f>
        <v>0</v>
      </c>
      <c r="CM77" s="71"/>
      <c r="CN77" s="70">
        <f>SUM(CM77*E77*F77*H77*L77*$CN$9)</f>
        <v>0</v>
      </c>
      <c r="CO77" s="69"/>
      <c r="CP77" s="70">
        <f>SUM(CO77*E77*F77*H77*L77*$CP$9)</f>
        <v>0</v>
      </c>
      <c r="CQ77" s="69"/>
      <c r="CR77" s="70">
        <f>SUM(CQ77*E77*F77*H77*L77*$CR$9)</f>
        <v>0</v>
      </c>
      <c r="CS77" s="71"/>
      <c r="CT77" s="70">
        <f>SUM(CS77*E77*F77*H77*L77*$CT$9)</f>
        <v>0</v>
      </c>
      <c r="CU77" s="71"/>
      <c r="CV77" s="70">
        <f>SUM(CU77*E77*F77*H77*L77*$CV$9)</f>
        <v>0</v>
      </c>
      <c r="CW77" s="71"/>
      <c r="CX77" s="70">
        <f>SUM(CW77*E77*F77*H77*L77*$CX$9)</f>
        <v>0</v>
      </c>
      <c r="CY77" s="69"/>
      <c r="CZ77" s="70">
        <f>SUM(CY77*E77*F77*H77*L77*$CZ$9)</f>
        <v>0</v>
      </c>
      <c r="DA77" s="69"/>
      <c r="DB77" s="70">
        <f>SUM(DA77*E77*F77*H77*L77*$DB$9)</f>
        <v>0</v>
      </c>
      <c r="DC77" s="69"/>
      <c r="DD77" s="70">
        <f>SUM(DC77*E77*F77*H77*L77*$DD$9)</f>
        <v>0</v>
      </c>
      <c r="DE77" s="71"/>
      <c r="DF77" s="70">
        <f>SUM(DE77*E77*F77*H77*L77*$DF$9)</f>
        <v>0</v>
      </c>
      <c r="DG77" s="69"/>
      <c r="DH77" s="70">
        <f>SUM(DG77*E77*F77*H77*L77*$DH$9)</f>
        <v>0</v>
      </c>
      <c r="DI77" s="69"/>
      <c r="DJ77" s="70">
        <f>SUM(DI77*E77*F77*H77*L77*$DJ$9)</f>
        <v>0</v>
      </c>
      <c r="DK77" s="69"/>
      <c r="DL77" s="70">
        <f>SUM(DK77*E77*F77*H77*L77*$DL$9)</f>
        <v>0</v>
      </c>
      <c r="DM77" s="69"/>
      <c r="DN77" s="70">
        <f>SUM(DM77*E77*F77*H77*L77*$DN$9)</f>
        <v>0</v>
      </c>
      <c r="DO77" s="69"/>
      <c r="DP77" s="70">
        <f>SUM(DO77*E77*F77*H77*L77*$DP$9)</f>
        <v>0</v>
      </c>
      <c r="DQ77" s="69"/>
      <c r="DR77" s="70">
        <f>DQ77*E77*F77*H77*L77*$DR$9</f>
        <v>0</v>
      </c>
      <c r="DS77" s="69"/>
      <c r="DT77" s="70">
        <f>SUM(DS77*E77*F77*H77*L77*$DT$9)</f>
        <v>0</v>
      </c>
      <c r="DU77" s="69"/>
      <c r="DV77" s="70">
        <f>SUM(DU77*E77*F77*H77*L77*$DV$9)</f>
        <v>0</v>
      </c>
      <c r="DW77" s="69"/>
      <c r="DX77" s="70">
        <f>SUM(DW77*E77*F77*H77*M77*$DX$9)</f>
        <v>0</v>
      </c>
      <c r="DY77" s="69"/>
      <c r="DZ77" s="70">
        <f>SUM(DY77*E77*F77*H77*N77*$DZ$9)</f>
        <v>0</v>
      </c>
      <c r="EA77" s="69"/>
      <c r="EB77" s="70">
        <f>SUM(EA77*E77*F77*H77*K77*$EB$9)</f>
        <v>0</v>
      </c>
      <c r="EC77" s="69"/>
      <c r="ED77" s="70">
        <f>SUM(EC77*E77*F77*H77*K77*$ED$9)</f>
        <v>0</v>
      </c>
      <c r="EE77" s="69"/>
      <c r="EF77" s="70">
        <f>SUM(EE77*E77*F77*H77*K77*$EF$9)</f>
        <v>0</v>
      </c>
      <c r="EG77" s="69"/>
      <c r="EH77" s="70">
        <f>SUM(EG77*E77*F77*H77*K77*$EH$9)</f>
        <v>0</v>
      </c>
      <c r="EI77" s="69"/>
      <c r="EJ77" s="70">
        <f>EI77*E77*F77*H77*K77*$EJ$9</f>
        <v>0</v>
      </c>
      <c r="EK77" s="69"/>
      <c r="EL77" s="70">
        <f>EK77*E77*F77*H77*K77*$EL$9</f>
        <v>0</v>
      </c>
      <c r="EM77" s="69"/>
      <c r="EN77" s="70"/>
      <c r="EO77" s="75"/>
      <c r="EP77" s="75"/>
      <c r="EQ77" s="76">
        <f t="shared" si="146"/>
        <v>0</v>
      </c>
      <c r="ER77" s="76">
        <f t="shared" si="146"/>
        <v>0</v>
      </c>
    </row>
    <row r="78" spans="1:148" s="3" customFormat="1" x14ac:dyDescent="0.25">
      <c r="A78" s="54"/>
      <c r="B78" s="54">
        <v>51</v>
      </c>
      <c r="C78" s="218" t="s">
        <v>288</v>
      </c>
      <c r="D78" s="156" t="s">
        <v>289</v>
      </c>
      <c r="E78" s="64">
        <v>13916</v>
      </c>
      <c r="F78" s="65">
        <v>0.8</v>
      </c>
      <c r="G78" s="66"/>
      <c r="H78" s="119">
        <v>1</v>
      </c>
      <c r="I78" s="120"/>
      <c r="J78" s="127"/>
      <c r="K78" s="118">
        <v>1.4</v>
      </c>
      <c r="L78" s="118">
        <v>1.68</v>
      </c>
      <c r="M78" s="118">
        <v>2.23</v>
      </c>
      <c r="N78" s="121">
        <v>2.57</v>
      </c>
      <c r="O78" s="69"/>
      <c r="P78" s="70">
        <f>O78*E78*F78*H78*K78*$P$9</f>
        <v>0</v>
      </c>
      <c r="Q78" s="122"/>
      <c r="R78" s="70">
        <f>Q78*E78*F78*H78*K78*$R$9</f>
        <v>0</v>
      </c>
      <c r="S78" s="71"/>
      <c r="T78" s="71">
        <f>S78*E78*F78*H78*K78*$T$9</f>
        <v>0</v>
      </c>
      <c r="U78" s="69"/>
      <c r="V78" s="70">
        <f>SUM(U78*E78*F78*H78*K78*$V$9)</f>
        <v>0</v>
      </c>
      <c r="W78" s="69"/>
      <c r="X78" s="71">
        <f>SUM(W78*E78*F78*H78*K78*$X$9)</f>
        <v>0</v>
      </c>
      <c r="Y78" s="69"/>
      <c r="Z78" s="70">
        <f>SUM(Y78*E78*F78*H78*K78*$Z$9)</f>
        <v>0</v>
      </c>
      <c r="AA78" s="71">
        <v>1</v>
      </c>
      <c r="AB78" s="70">
        <f>SUM(AA78*E78*F78*H78*K78*$AB$9)</f>
        <v>15585.92</v>
      </c>
      <c r="AC78" s="70"/>
      <c r="AD78" s="70"/>
      <c r="AE78" s="71"/>
      <c r="AF78" s="70">
        <f>SUM(AE78*E78*F78*H78*K78*$AF$9)</f>
        <v>0</v>
      </c>
      <c r="AG78" s="71"/>
      <c r="AH78" s="70">
        <f>SUM(AG78*E78*F78*H78*L78*$AH$9)</f>
        <v>0</v>
      </c>
      <c r="AI78" s="71"/>
      <c r="AJ78" s="70">
        <f>SUM(AI78*E78*F78*H78*L78*$AJ$9)</f>
        <v>0</v>
      </c>
      <c r="AK78" s="69"/>
      <c r="AL78" s="70">
        <f>SUM(AK78*E78*F78*H78*K78*$AL$9)</f>
        <v>0</v>
      </c>
      <c r="AM78" s="71"/>
      <c r="AN78" s="71">
        <f>SUM(AM78*E78*F78*H78*K78*$AN$9)</f>
        <v>0</v>
      </c>
      <c r="AO78" s="69"/>
      <c r="AP78" s="70">
        <f>SUM(AO78*E78*F78*H78*K78*$AP$9)</f>
        <v>0</v>
      </c>
      <c r="AQ78" s="69"/>
      <c r="AR78" s="70">
        <f>SUM(AQ78*E78*F78*H78*K78*$AR$9)</f>
        <v>0</v>
      </c>
      <c r="AS78" s="71"/>
      <c r="AT78" s="70">
        <f>SUM(E78*F78*H78*K78*AS78*$AT$9)</f>
        <v>0</v>
      </c>
      <c r="AU78" s="71"/>
      <c r="AV78" s="70">
        <f>SUM(AU78*E78*F78*H78*K78*$AV$9)</f>
        <v>0</v>
      </c>
      <c r="AW78" s="69"/>
      <c r="AX78" s="70">
        <f>SUM(AW78*E78*F78*H78*K78*$AX$9)</f>
        <v>0</v>
      </c>
      <c r="AY78" s="69">
        <v>2</v>
      </c>
      <c r="AZ78" s="71">
        <f>SUM(AY78*E78*F78*H78*K78*$AZ$9)</f>
        <v>31171.84</v>
      </c>
      <c r="BA78" s="69">
        <v>1</v>
      </c>
      <c r="BB78" s="70">
        <f>SUM(BA78*E78*F78*H78*K78*$BB$9)</f>
        <v>15585.92</v>
      </c>
      <c r="BC78" s="69"/>
      <c r="BD78" s="70">
        <f>SUM(BC78*E78*F78*H78*K78*$BD$9)</f>
        <v>0</v>
      </c>
      <c r="BE78" s="69"/>
      <c r="BF78" s="70">
        <f>SUM(BE78*E78*F78*H78*K78*$BF$9)</f>
        <v>0</v>
      </c>
      <c r="BG78" s="69"/>
      <c r="BH78" s="70">
        <f>SUM(BG78*E78*F78*H78*K78*$BH$9)</f>
        <v>0</v>
      </c>
      <c r="BI78" s="69"/>
      <c r="BJ78" s="70">
        <f>BI78*E78*F78*H78*K78*$BJ$9</f>
        <v>0</v>
      </c>
      <c r="BK78" s="69"/>
      <c r="BL78" s="70">
        <f>BK78*E78*F78*H78*K78*$BL$9</f>
        <v>0</v>
      </c>
      <c r="BM78" s="69"/>
      <c r="BN78" s="70">
        <f>BM78*E78*F78*H78*K78*$BN$9</f>
        <v>0</v>
      </c>
      <c r="BO78" s="69"/>
      <c r="BP78" s="70">
        <f>SUM(BO78*E78*F78*H78*K78*$BP$9)</f>
        <v>0</v>
      </c>
      <c r="BQ78" s="69">
        <v>7</v>
      </c>
      <c r="BR78" s="70">
        <f>SUM(BQ78*E78*F78*H78*K78*$BR$9)</f>
        <v>109101.44</v>
      </c>
      <c r="BS78" s="69"/>
      <c r="BT78" s="70">
        <f>SUM(BS78*E78*F78*H78*K78*$BT$9)</f>
        <v>0</v>
      </c>
      <c r="BU78" s="69"/>
      <c r="BV78" s="70">
        <f>SUM(BU78*E78*F78*H78*K78*$BV$9)</f>
        <v>0</v>
      </c>
      <c r="BW78" s="69">
        <v>2</v>
      </c>
      <c r="BX78" s="70">
        <f>SUM(BW78*E78*F78*H78*K78*$BX$9)</f>
        <v>31171.84</v>
      </c>
      <c r="BY78" s="73"/>
      <c r="BZ78" s="74">
        <f>BY78*E78*F78*H78*K78*$BZ$9</f>
        <v>0</v>
      </c>
      <c r="CA78" s="69">
        <v>15</v>
      </c>
      <c r="CB78" s="70">
        <f>SUM(CA78*E78*F78*H78*K78*$CB$9)</f>
        <v>233788.79999999999</v>
      </c>
      <c r="CC78" s="71"/>
      <c r="CD78" s="70">
        <f>SUM(CC78*E78*F78*H78*K78*$CD$9)</f>
        <v>0</v>
      </c>
      <c r="CE78" s="69">
        <v>6</v>
      </c>
      <c r="CF78" s="70">
        <f>SUM(CE78*E78*F78*H78*K78*$CF$9)</f>
        <v>93515.520000000004</v>
      </c>
      <c r="CG78" s="69"/>
      <c r="CH78" s="70">
        <f>SUM(CG78*E78*F78*H78*K78*$CH$9)</f>
        <v>0</v>
      </c>
      <c r="CI78" s="69"/>
      <c r="CJ78" s="70">
        <f>CI78*E78*F78*H78*K78*$CJ$9</f>
        <v>0</v>
      </c>
      <c r="CK78" s="69"/>
      <c r="CL78" s="70">
        <f>SUM(CK78*E78*F78*H78*K78*$CL$9)</f>
        <v>0</v>
      </c>
      <c r="CM78" s="71"/>
      <c r="CN78" s="70">
        <f>SUM(CM78*E78*F78*H78*L78*$CN$9)</f>
        <v>0</v>
      </c>
      <c r="CO78" s="69"/>
      <c r="CP78" s="70">
        <f>SUM(CO78*E78*F78*H78*L78*$CP$9)</f>
        <v>0</v>
      </c>
      <c r="CQ78" s="69"/>
      <c r="CR78" s="70">
        <f>SUM(CQ78*E78*F78*H78*L78*$CR$9)</f>
        <v>0</v>
      </c>
      <c r="CS78" s="71"/>
      <c r="CT78" s="70">
        <f>SUM(CS78*E78*F78*H78*L78*$CT$9)</f>
        <v>0</v>
      </c>
      <c r="CU78" s="71"/>
      <c r="CV78" s="70">
        <f>SUM(CU78*E78*F78*H78*L78*$CV$9)</f>
        <v>0</v>
      </c>
      <c r="CW78" s="71"/>
      <c r="CX78" s="70">
        <f>SUM(CW78*E78*F78*H78*L78*$CX$9)</f>
        <v>0</v>
      </c>
      <c r="CY78" s="69"/>
      <c r="CZ78" s="70">
        <f>SUM(CY78*E78*F78*H78*L78*$CZ$9)</f>
        <v>0</v>
      </c>
      <c r="DA78" s="69"/>
      <c r="DB78" s="70">
        <f>SUM(DA78*E78*F78*H78*L78*$DB$9)</f>
        <v>0</v>
      </c>
      <c r="DC78" s="69">
        <v>15</v>
      </c>
      <c r="DD78" s="70">
        <f>SUM(DC78*E78*F78*H78*L78*$DD$9)</f>
        <v>280546.56</v>
      </c>
      <c r="DE78" s="71">
        <v>12</v>
      </c>
      <c r="DF78" s="70">
        <f>SUM(DE78*E78*F78*H78*L78*$DF$9)</f>
        <v>224437.24799999999</v>
      </c>
      <c r="DG78" s="69"/>
      <c r="DH78" s="70">
        <f>SUM(DG78*E78*F78*H78*L78*$DH$9)</f>
        <v>0</v>
      </c>
      <c r="DI78" s="69">
        <v>6</v>
      </c>
      <c r="DJ78" s="70">
        <f>SUM(DI78*E78*F78*H78*L78*$DJ$9)</f>
        <v>112218.624</v>
      </c>
      <c r="DK78" s="69"/>
      <c r="DL78" s="70">
        <f>SUM(DK78*E78*F78*H78*L78*$DL$9)</f>
        <v>0</v>
      </c>
      <c r="DM78" s="69">
        <v>3</v>
      </c>
      <c r="DN78" s="70">
        <f>SUM(DM78*E78*F78*H78*L78*$DN$9)</f>
        <v>56109.311999999998</v>
      </c>
      <c r="DO78" s="69"/>
      <c r="DP78" s="70">
        <f>SUM(DO78*E78*F78*H78*L78*$DP$9)</f>
        <v>0</v>
      </c>
      <c r="DQ78" s="69"/>
      <c r="DR78" s="70">
        <f>DQ78*E78*F78*H78*L78*$DR$9</f>
        <v>0</v>
      </c>
      <c r="DS78" s="69">
        <v>10</v>
      </c>
      <c r="DT78" s="70">
        <f>SUM(DS78*E78*F78*H78*L78*$DT$9)</f>
        <v>187031.03999999998</v>
      </c>
      <c r="DU78" s="69">
        <v>1</v>
      </c>
      <c r="DV78" s="70">
        <f>SUM(DU78*E78*F78*H78*L78*$DV$9)</f>
        <v>18703.103999999999</v>
      </c>
      <c r="DW78" s="69"/>
      <c r="DX78" s="70">
        <f>SUM(DW78*E78*F78*H78*M78*$DX$9)</f>
        <v>0</v>
      </c>
      <c r="DY78" s="69"/>
      <c r="DZ78" s="70">
        <f>SUM(DY78*E78*F78*H78*N78*$DZ$9)</f>
        <v>0</v>
      </c>
      <c r="EA78" s="69"/>
      <c r="EB78" s="70">
        <f>SUM(EA78*E78*F78*H78*K78*$EB$9)</f>
        <v>0</v>
      </c>
      <c r="EC78" s="69"/>
      <c r="ED78" s="70">
        <f>SUM(EC78*E78*F78*H78*K78*$ED$9)</f>
        <v>0</v>
      </c>
      <c r="EE78" s="69"/>
      <c r="EF78" s="70">
        <f>SUM(EE78*E78*F78*H78*K78*$EF$9)</f>
        <v>0</v>
      </c>
      <c r="EG78" s="69"/>
      <c r="EH78" s="70">
        <f>SUM(EG78*E78*F78*H78*K78*$EH$9)</f>
        <v>0</v>
      </c>
      <c r="EI78" s="69"/>
      <c r="EJ78" s="70">
        <f>EI78*E78*F78*H78*K78*$EJ$9</f>
        <v>0</v>
      </c>
      <c r="EK78" s="69"/>
      <c r="EL78" s="70">
        <f>EK78*E78*F78*H78*K78*$EL$9</f>
        <v>0</v>
      </c>
      <c r="EM78" s="69"/>
      <c r="EN78" s="70"/>
      <c r="EO78" s="75"/>
      <c r="EP78" s="75"/>
      <c r="EQ78" s="76">
        <f t="shared" si="146"/>
        <v>81</v>
      </c>
      <c r="ER78" s="76">
        <f t="shared" si="146"/>
        <v>1408967.1680000003</v>
      </c>
    </row>
    <row r="79" spans="1:148" s="116" customFormat="1" ht="15" customHeight="1" x14ac:dyDescent="0.25">
      <c r="A79" s="53">
        <v>19</v>
      </c>
      <c r="B79" s="53"/>
      <c r="C79" s="54" t="s">
        <v>290</v>
      </c>
      <c r="D79" s="157" t="s">
        <v>291</v>
      </c>
      <c r="E79" s="64">
        <v>13916</v>
      </c>
      <c r="F79" s="124"/>
      <c r="G79" s="66"/>
      <c r="H79" s="57"/>
      <c r="I79" s="112"/>
      <c r="J79" s="113"/>
      <c r="K79" s="125">
        <v>1.4</v>
      </c>
      <c r="L79" s="125">
        <v>1.68</v>
      </c>
      <c r="M79" s="125">
        <v>2.23</v>
      </c>
      <c r="N79" s="115">
        <v>2.57</v>
      </c>
      <c r="O79" s="61">
        <f t="shared" ref="O79:AT79" si="147">SUM(O80:O159)</f>
        <v>360</v>
      </c>
      <c r="P79" s="61">
        <f t="shared" si="147"/>
        <v>38608169.602576002</v>
      </c>
      <c r="Q79" s="61">
        <f t="shared" si="147"/>
        <v>0</v>
      </c>
      <c r="R79" s="61">
        <f t="shared" si="147"/>
        <v>0</v>
      </c>
      <c r="S79" s="61">
        <f t="shared" si="147"/>
        <v>3084</v>
      </c>
      <c r="T79" s="61">
        <f t="shared" si="147"/>
        <v>403500488.4503153</v>
      </c>
      <c r="U79" s="61">
        <f t="shared" si="147"/>
        <v>0</v>
      </c>
      <c r="V79" s="61">
        <f t="shared" si="147"/>
        <v>0</v>
      </c>
      <c r="W79" s="61">
        <f t="shared" si="147"/>
        <v>0</v>
      </c>
      <c r="X79" s="61">
        <f t="shared" si="147"/>
        <v>0</v>
      </c>
      <c r="Y79" s="61">
        <f t="shared" si="147"/>
        <v>0</v>
      </c>
      <c r="Z79" s="61">
        <f t="shared" si="147"/>
        <v>0</v>
      </c>
      <c r="AA79" s="61">
        <f t="shared" si="147"/>
        <v>50</v>
      </c>
      <c r="AB79" s="61">
        <f t="shared" si="147"/>
        <v>367017.24415999994</v>
      </c>
      <c r="AC79" s="61">
        <f t="shared" si="147"/>
        <v>0</v>
      </c>
      <c r="AD79" s="61">
        <f t="shared" si="147"/>
        <v>0</v>
      </c>
      <c r="AE79" s="61">
        <f t="shared" si="147"/>
        <v>810</v>
      </c>
      <c r="AF79" s="61">
        <f t="shared" si="147"/>
        <v>6435017.7831071988</v>
      </c>
      <c r="AG79" s="61">
        <f t="shared" si="147"/>
        <v>47</v>
      </c>
      <c r="AH79" s="61">
        <f t="shared" si="147"/>
        <v>5371612.8751734402</v>
      </c>
      <c r="AI79" s="61">
        <f t="shared" si="147"/>
        <v>36</v>
      </c>
      <c r="AJ79" s="61">
        <f t="shared" si="147"/>
        <v>277394.33885183994</v>
      </c>
      <c r="AK79" s="61">
        <f t="shared" si="147"/>
        <v>0</v>
      </c>
      <c r="AL79" s="61">
        <f t="shared" si="147"/>
        <v>0</v>
      </c>
      <c r="AM79" s="61">
        <f t="shared" si="147"/>
        <v>0</v>
      </c>
      <c r="AN79" s="61">
        <f t="shared" si="147"/>
        <v>0</v>
      </c>
      <c r="AO79" s="61">
        <f t="shared" si="147"/>
        <v>0</v>
      </c>
      <c r="AP79" s="61">
        <f t="shared" si="147"/>
        <v>0</v>
      </c>
      <c r="AQ79" s="61">
        <f t="shared" si="147"/>
        <v>0</v>
      </c>
      <c r="AR79" s="61">
        <f t="shared" si="147"/>
        <v>0</v>
      </c>
      <c r="AS79" s="61">
        <f t="shared" si="147"/>
        <v>0</v>
      </c>
      <c r="AT79" s="61">
        <f t="shared" si="147"/>
        <v>0</v>
      </c>
      <c r="AU79" s="61">
        <f t="shared" ref="AU79:DF79" si="148">SUM(AU80:AU159)</f>
        <v>0</v>
      </c>
      <c r="AV79" s="61">
        <f t="shared" si="148"/>
        <v>0</v>
      </c>
      <c r="AW79" s="61">
        <f t="shared" si="148"/>
        <v>0</v>
      </c>
      <c r="AX79" s="61">
        <f t="shared" si="148"/>
        <v>0</v>
      </c>
      <c r="AY79" s="61">
        <f t="shared" si="148"/>
        <v>501</v>
      </c>
      <c r="AZ79" s="61">
        <f t="shared" si="148"/>
        <v>4446378.6888191998</v>
      </c>
      <c r="BA79" s="61">
        <f t="shared" si="148"/>
        <v>720</v>
      </c>
      <c r="BB79" s="61">
        <f t="shared" si="148"/>
        <v>9601101.9892367981</v>
      </c>
      <c r="BC79" s="61">
        <f t="shared" si="148"/>
        <v>0</v>
      </c>
      <c r="BD79" s="61">
        <f t="shared" si="148"/>
        <v>0</v>
      </c>
      <c r="BE79" s="61">
        <f t="shared" si="148"/>
        <v>61</v>
      </c>
      <c r="BF79" s="61">
        <f t="shared" si="148"/>
        <v>849865.42203360004</v>
      </c>
      <c r="BG79" s="61">
        <f t="shared" si="148"/>
        <v>121</v>
      </c>
      <c r="BH79" s="61">
        <f t="shared" si="148"/>
        <v>1277315.0058591999</v>
      </c>
      <c r="BI79" s="61">
        <f t="shared" si="148"/>
        <v>1841</v>
      </c>
      <c r="BJ79" s="61">
        <f t="shared" si="148"/>
        <v>17382878.724254396</v>
      </c>
      <c r="BK79" s="61">
        <f t="shared" si="148"/>
        <v>0</v>
      </c>
      <c r="BL79" s="61">
        <f t="shared" si="148"/>
        <v>0</v>
      </c>
      <c r="BM79" s="61">
        <f t="shared" si="148"/>
        <v>0</v>
      </c>
      <c r="BN79" s="61">
        <f t="shared" si="148"/>
        <v>0</v>
      </c>
      <c r="BO79" s="61">
        <f t="shared" si="148"/>
        <v>0</v>
      </c>
      <c r="BP79" s="61">
        <f t="shared" si="148"/>
        <v>0</v>
      </c>
      <c r="BQ79" s="61">
        <f t="shared" si="148"/>
        <v>0</v>
      </c>
      <c r="BR79" s="61">
        <f t="shared" si="148"/>
        <v>0</v>
      </c>
      <c r="BS79" s="61">
        <f t="shared" si="148"/>
        <v>0</v>
      </c>
      <c r="BT79" s="61">
        <f t="shared" si="148"/>
        <v>0</v>
      </c>
      <c r="BU79" s="61">
        <f t="shared" si="148"/>
        <v>0</v>
      </c>
      <c r="BV79" s="61">
        <f t="shared" si="148"/>
        <v>0</v>
      </c>
      <c r="BW79" s="61">
        <f t="shared" si="148"/>
        <v>0</v>
      </c>
      <c r="BX79" s="61">
        <f t="shared" si="148"/>
        <v>0</v>
      </c>
      <c r="BY79" s="61">
        <f t="shared" si="148"/>
        <v>0</v>
      </c>
      <c r="BZ79" s="61">
        <f t="shared" si="148"/>
        <v>0</v>
      </c>
      <c r="CA79" s="61">
        <f t="shared" si="148"/>
        <v>30</v>
      </c>
      <c r="CB79" s="61">
        <f t="shared" si="148"/>
        <v>1206521.5417919997</v>
      </c>
      <c r="CC79" s="61">
        <f t="shared" si="148"/>
        <v>24</v>
      </c>
      <c r="CD79" s="61">
        <f t="shared" si="148"/>
        <v>1233700.6921343999</v>
      </c>
      <c r="CE79" s="61">
        <f t="shared" si="148"/>
        <v>50</v>
      </c>
      <c r="CF79" s="61">
        <f t="shared" si="148"/>
        <v>1015572.7024800001</v>
      </c>
      <c r="CG79" s="61">
        <f t="shared" si="148"/>
        <v>10</v>
      </c>
      <c r="CH79" s="61">
        <f t="shared" si="148"/>
        <v>203114.540496</v>
      </c>
      <c r="CI79" s="61">
        <f t="shared" si="148"/>
        <v>50</v>
      </c>
      <c r="CJ79" s="61">
        <f t="shared" si="148"/>
        <v>367017.24415999994</v>
      </c>
      <c r="CK79" s="61">
        <f t="shared" si="148"/>
        <v>230</v>
      </c>
      <c r="CL79" s="61">
        <f t="shared" si="148"/>
        <v>19737645.602079999</v>
      </c>
      <c r="CM79" s="61">
        <f t="shared" si="148"/>
        <v>68</v>
      </c>
      <c r="CN79" s="61">
        <f t="shared" si="148"/>
        <v>718320.29619839985</v>
      </c>
      <c r="CO79" s="61">
        <f t="shared" si="148"/>
        <v>50</v>
      </c>
      <c r="CP79" s="61">
        <f t="shared" si="148"/>
        <v>385269.91507199995</v>
      </c>
      <c r="CQ79" s="61">
        <f t="shared" si="148"/>
        <v>61</v>
      </c>
      <c r="CR79" s="61">
        <f t="shared" si="148"/>
        <v>625776.06735391985</v>
      </c>
      <c r="CS79" s="61">
        <f t="shared" si="148"/>
        <v>60</v>
      </c>
      <c r="CT79" s="61">
        <f t="shared" si="148"/>
        <v>1651843.3386559999</v>
      </c>
      <c r="CU79" s="61">
        <f t="shared" si="148"/>
        <v>0</v>
      </c>
      <c r="CV79" s="61">
        <f t="shared" si="148"/>
        <v>0</v>
      </c>
      <c r="CW79" s="61">
        <f t="shared" si="148"/>
        <v>0</v>
      </c>
      <c r="CX79" s="61">
        <f t="shared" si="148"/>
        <v>0</v>
      </c>
      <c r="CY79" s="61">
        <f t="shared" si="148"/>
        <v>85</v>
      </c>
      <c r="CZ79" s="61">
        <f t="shared" si="148"/>
        <v>2823942.8835015995</v>
      </c>
      <c r="DA79" s="61">
        <f t="shared" si="148"/>
        <v>0</v>
      </c>
      <c r="DB79" s="61">
        <f t="shared" si="148"/>
        <v>0</v>
      </c>
      <c r="DC79" s="61">
        <f t="shared" si="148"/>
        <v>300</v>
      </c>
      <c r="DD79" s="61">
        <f t="shared" si="148"/>
        <v>6238313.9652959993</v>
      </c>
      <c r="DE79" s="61">
        <f t="shared" si="148"/>
        <v>0</v>
      </c>
      <c r="DF79" s="61">
        <f t="shared" si="148"/>
        <v>0</v>
      </c>
      <c r="DG79" s="61">
        <f t="shared" ref="DG79:EN79" si="149">SUM(DG80:DG159)</f>
        <v>0</v>
      </c>
      <c r="DH79" s="61">
        <f t="shared" si="149"/>
        <v>0</v>
      </c>
      <c r="DI79" s="61">
        <f t="shared" si="149"/>
        <v>80</v>
      </c>
      <c r="DJ79" s="61">
        <f t="shared" si="149"/>
        <v>616431.86411519989</v>
      </c>
      <c r="DK79" s="61">
        <f t="shared" si="149"/>
        <v>0</v>
      </c>
      <c r="DL79" s="61">
        <f t="shared" si="149"/>
        <v>0</v>
      </c>
      <c r="DM79" s="61">
        <f t="shared" si="149"/>
        <v>180</v>
      </c>
      <c r="DN79" s="61">
        <f t="shared" si="149"/>
        <v>7640570.3371199993</v>
      </c>
      <c r="DO79" s="61">
        <f t="shared" si="149"/>
        <v>70</v>
      </c>
      <c r="DP79" s="61">
        <f t="shared" si="149"/>
        <v>539377.88110079989</v>
      </c>
      <c r="DQ79" s="61">
        <f t="shared" si="149"/>
        <v>0</v>
      </c>
      <c r="DR79" s="61">
        <f t="shared" si="149"/>
        <v>0</v>
      </c>
      <c r="DS79" s="61">
        <f t="shared" si="149"/>
        <v>0</v>
      </c>
      <c r="DT79" s="61">
        <f t="shared" si="149"/>
        <v>0</v>
      </c>
      <c r="DU79" s="61">
        <f t="shared" si="149"/>
        <v>0</v>
      </c>
      <c r="DV79" s="61">
        <f t="shared" si="149"/>
        <v>0</v>
      </c>
      <c r="DW79" s="61">
        <f t="shared" si="149"/>
        <v>0</v>
      </c>
      <c r="DX79" s="61">
        <f t="shared" si="149"/>
        <v>0</v>
      </c>
      <c r="DY79" s="61">
        <f t="shared" si="149"/>
        <v>0</v>
      </c>
      <c r="DZ79" s="61">
        <f t="shared" si="149"/>
        <v>0</v>
      </c>
      <c r="EA79" s="61">
        <f t="shared" si="149"/>
        <v>0</v>
      </c>
      <c r="EB79" s="61">
        <f t="shared" si="149"/>
        <v>0</v>
      </c>
      <c r="EC79" s="61">
        <f t="shared" si="149"/>
        <v>0</v>
      </c>
      <c r="ED79" s="61">
        <f t="shared" si="149"/>
        <v>0</v>
      </c>
      <c r="EE79" s="61">
        <f t="shared" si="149"/>
        <v>0</v>
      </c>
      <c r="EF79" s="61">
        <f t="shared" si="149"/>
        <v>0</v>
      </c>
      <c r="EG79" s="61">
        <f t="shared" si="149"/>
        <v>0</v>
      </c>
      <c r="EH79" s="61">
        <f t="shared" si="149"/>
        <v>0</v>
      </c>
      <c r="EI79" s="61">
        <f t="shared" si="149"/>
        <v>0</v>
      </c>
      <c r="EJ79" s="61">
        <f t="shared" si="149"/>
        <v>0</v>
      </c>
      <c r="EK79" s="61">
        <f t="shared" si="149"/>
        <v>0</v>
      </c>
      <c r="EL79" s="61">
        <f t="shared" si="149"/>
        <v>0</v>
      </c>
      <c r="EM79" s="61">
        <f t="shared" si="149"/>
        <v>269</v>
      </c>
      <c r="EN79" s="61">
        <f t="shared" si="149"/>
        <v>24746385.625520162</v>
      </c>
      <c r="EO79" s="61"/>
      <c r="EP79" s="61"/>
      <c r="EQ79" s="61">
        <f>SUM(EQ80:EQ159)</f>
        <v>9248</v>
      </c>
      <c r="ER79" s="61">
        <f>SUM(ER80:ER159)</f>
        <v>557867044.6214633</v>
      </c>
    </row>
    <row r="80" spans="1:148" s="3" customFormat="1" ht="30" customHeight="1" x14ac:dyDescent="0.25">
      <c r="A80" s="54"/>
      <c r="B80" s="54">
        <v>52</v>
      </c>
      <c r="C80" s="218" t="s">
        <v>292</v>
      </c>
      <c r="D80" s="126" t="s">
        <v>293</v>
      </c>
      <c r="E80" s="64">
        <v>13916</v>
      </c>
      <c r="F80" s="65">
        <v>2.35</v>
      </c>
      <c r="G80" s="66"/>
      <c r="H80" s="119">
        <v>1</v>
      </c>
      <c r="I80" s="120"/>
      <c r="J80" s="127"/>
      <c r="K80" s="133">
        <v>1.4</v>
      </c>
      <c r="L80" s="133">
        <v>1.68</v>
      </c>
      <c r="M80" s="133">
        <v>2.23</v>
      </c>
      <c r="N80" s="134">
        <v>2.57</v>
      </c>
      <c r="O80" s="69"/>
      <c r="P80" s="71">
        <f>O80*E80*F80*H80*K80*$P$9</f>
        <v>0</v>
      </c>
      <c r="Q80" s="71"/>
      <c r="R80" s="71">
        <f>Q80*E80*F80*H80*K80*$R$9</f>
        <v>0</v>
      </c>
      <c r="S80" s="71">
        <v>32</v>
      </c>
      <c r="T80" s="71">
        <f>S80*E80*F80*H80*K80*$T$9</f>
        <v>1465076.48</v>
      </c>
      <c r="U80" s="69"/>
      <c r="V80" s="71">
        <f>SUM(U80*E80*F80*H80*K80*$V$9)</f>
        <v>0</v>
      </c>
      <c r="W80" s="69"/>
      <c r="X80" s="71">
        <f>SUM(W80*E80*F80*H80*K80*$X$9)</f>
        <v>0</v>
      </c>
      <c r="Y80" s="69"/>
      <c r="Z80" s="71">
        <f>SUM(Y80*E80*F80*H80*K80*$Z$9)</f>
        <v>0</v>
      </c>
      <c r="AA80" s="71"/>
      <c r="AB80" s="71">
        <f>SUM(AA80*E80*F80*H80*K80*$AB$9)</f>
        <v>0</v>
      </c>
      <c r="AC80" s="71"/>
      <c r="AD80" s="71"/>
      <c r="AE80" s="71"/>
      <c r="AF80" s="71">
        <f>SUM(AE80*E80*F80*H80*K80*$AF$9)</f>
        <v>0</v>
      </c>
      <c r="AG80" s="71">
        <v>27</v>
      </c>
      <c r="AH80" s="71">
        <f>SUM(AG80*E80*F80*H80*L80*$AH$9)</f>
        <v>1483389.936</v>
      </c>
      <c r="AI80" s="71"/>
      <c r="AJ80" s="71">
        <f>SUM(AI80*E80*F80*H80*L80*$AJ$9)</f>
        <v>0</v>
      </c>
      <c r="AK80" s="69"/>
      <c r="AL80" s="71">
        <f>SUM(AK80*E80*F80*H80*K80*$AL$9)</f>
        <v>0</v>
      </c>
      <c r="AM80" s="71"/>
      <c r="AN80" s="71">
        <f>SUM(AM80*E80*F80*H80*K80*$AN$9)</f>
        <v>0</v>
      </c>
      <c r="AO80" s="69"/>
      <c r="AP80" s="71">
        <f>SUM(AO80*E80*F80*H80*K80*$AP$9)</f>
        <v>0</v>
      </c>
      <c r="AQ80" s="69"/>
      <c r="AR80" s="71">
        <f>SUM(AQ80*E80*F80*H80*K80*$AR$9)</f>
        <v>0</v>
      </c>
      <c r="AS80" s="71"/>
      <c r="AT80" s="71">
        <f>SUM(E80*F80*H80*K80*AS80*$AT$9)</f>
        <v>0</v>
      </c>
      <c r="AU80" s="71"/>
      <c r="AV80" s="71">
        <f>SUM(AU80*E80*F80*H80*K80*$AV$9)</f>
        <v>0</v>
      </c>
      <c r="AW80" s="69"/>
      <c r="AX80" s="71">
        <f>SUM(AW80*E80*F80*H80*K80*$AX$9)</f>
        <v>0</v>
      </c>
      <c r="AY80" s="69">
        <v>20</v>
      </c>
      <c r="AZ80" s="71">
        <f>SUM(AY80*E80*F80*H80*K80*$AZ$9)</f>
        <v>915672.79999999993</v>
      </c>
      <c r="BA80" s="69"/>
      <c r="BB80" s="71">
        <f>SUM(BA80*E80*F80*H80*K80*$BB$9)</f>
        <v>0</v>
      </c>
      <c r="BC80" s="69"/>
      <c r="BD80" s="71">
        <f>SUM(BC80*E80*F80*H80*K80*$BD$9)</f>
        <v>0</v>
      </c>
      <c r="BE80" s="69"/>
      <c r="BF80" s="71">
        <f>SUM(BE80*E80*F80*H80*K80*$BF$9)</f>
        <v>0</v>
      </c>
      <c r="BG80" s="69"/>
      <c r="BH80" s="71">
        <f>SUM(BG80*E80*F80*H80*K80*$BH$9)</f>
        <v>0</v>
      </c>
      <c r="BI80" s="69"/>
      <c r="BJ80" s="71">
        <f>BI80*E80*F80*H80*K80*$BJ$9</f>
        <v>0</v>
      </c>
      <c r="BK80" s="69"/>
      <c r="BL80" s="71">
        <f>BK80*E80*F80*H80*K80*$BL$9</f>
        <v>0</v>
      </c>
      <c r="BM80" s="69"/>
      <c r="BN80" s="71">
        <f>BM80*E80*F80*H80*K80*$BN$9</f>
        <v>0</v>
      </c>
      <c r="BO80" s="69"/>
      <c r="BP80" s="71">
        <f>SUM(BO80*E80*F80*H80*K80*$BP$9)</f>
        <v>0</v>
      </c>
      <c r="BQ80" s="69"/>
      <c r="BR80" s="71">
        <f>SUM(BQ80*E80*F80*H80*K80*$BR$9)</f>
        <v>0</v>
      </c>
      <c r="BS80" s="69"/>
      <c r="BT80" s="71">
        <f>SUM(BS80*E80*F80*H80*K80*$BT$9)</f>
        <v>0</v>
      </c>
      <c r="BU80" s="69"/>
      <c r="BV80" s="71">
        <f>SUM(BU80*E80*F80*H80*K80*$BV$9)</f>
        <v>0</v>
      </c>
      <c r="BW80" s="69"/>
      <c r="BX80" s="71">
        <f>SUM(BW80*E80*F80*H80*K80*$BX$9)</f>
        <v>0</v>
      </c>
      <c r="BY80" s="73"/>
      <c r="BZ80" s="73">
        <f>BY80*E80*F80*H80*K80*$BZ$9</f>
        <v>0</v>
      </c>
      <c r="CA80" s="69"/>
      <c r="CB80" s="71">
        <f>SUM(CA80*E80*F80*H80*K80*$CB$9)</f>
        <v>0</v>
      </c>
      <c r="CC80" s="71"/>
      <c r="CD80" s="71">
        <f>SUM(CC80*E80*F80*H80*K80*$CD$9)</f>
        <v>0</v>
      </c>
      <c r="CE80" s="69"/>
      <c r="CF80" s="71">
        <f>SUM(CE80*E80*F80*H80*K80*$CF$9)</f>
        <v>0</v>
      </c>
      <c r="CG80" s="69"/>
      <c r="CH80" s="71">
        <f>SUM(CG80*E80*F80*H80*K80*$CH$9)</f>
        <v>0</v>
      </c>
      <c r="CI80" s="69"/>
      <c r="CJ80" s="71">
        <f>CI80*E80*F80*H80*K80*$CJ$9</f>
        <v>0</v>
      </c>
      <c r="CK80" s="69"/>
      <c r="CL80" s="71">
        <f>SUM(CK80*E80*F80*H80*K80*$CL$9)</f>
        <v>0</v>
      </c>
      <c r="CM80" s="71"/>
      <c r="CN80" s="71">
        <f>SUM(CM80*E80*F80*H80*L80*$CN$9)</f>
        <v>0</v>
      </c>
      <c r="CO80" s="69"/>
      <c r="CP80" s="71">
        <f>SUM(CO80*E80*F80*H80*L80*$CP$9)</f>
        <v>0</v>
      </c>
      <c r="CQ80" s="69"/>
      <c r="CR80" s="71">
        <f>SUM(CQ80*E80*F80*H80*L80*$CR$9)</f>
        <v>0</v>
      </c>
      <c r="CS80" s="71">
        <v>20</v>
      </c>
      <c r="CT80" s="71">
        <f>SUM(CS80*E80*F80*H80*L80*$CT$9)</f>
        <v>1098807.3599999999</v>
      </c>
      <c r="CU80" s="71"/>
      <c r="CV80" s="71">
        <f>SUM(CU80*E80*F80*H80*L80*$CV$9)</f>
        <v>0</v>
      </c>
      <c r="CW80" s="71"/>
      <c r="CX80" s="71">
        <f>SUM(CW80*E80*F80*H80*L80*$CX$9)</f>
        <v>0</v>
      </c>
      <c r="CY80" s="69"/>
      <c r="CZ80" s="71">
        <f>SUM(CY80*E80*F80*H80*L80*$CZ$9)</f>
        <v>0</v>
      </c>
      <c r="DA80" s="69"/>
      <c r="DB80" s="71">
        <f>SUM(DA80*E80*F80*H80*L80*$DB$9)</f>
        <v>0</v>
      </c>
      <c r="DC80" s="69"/>
      <c r="DD80" s="71">
        <f>SUM(DC80*E80*F80*H80*L80*$DD$9)</f>
        <v>0</v>
      </c>
      <c r="DE80" s="71"/>
      <c r="DF80" s="71">
        <f>SUM(DE80*E80*F80*H80*L80*$DF$9)</f>
        <v>0</v>
      </c>
      <c r="DG80" s="69"/>
      <c r="DH80" s="71">
        <f>SUM(DG80*E80*F80*H80*L80*$DH$9)</f>
        <v>0</v>
      </c>
      <c r="DI80" s="69"/>
      <c r="DJ80" s="71">
        <f>SUM(DI80*E80*F80*H80*L80*$DJ$9)</f>
        <v>0</v>
      </c>
      <c r="DK80" s="69"/>
      <c r="DL80" s="71">
        <f>SUM(DK80*E80*F80*H80*L80*$DL$9)</f>
        <v>0</v>
      </c>
      <c r="DM80" s="69"/>
      <c r="DN80" s="71">
        <f>SUM(DM80*E80*F80*H80*L80*$DN$9)</f>
        <v>0</v>
      </c>
      <c r="DO80" s="69"/>
      <c r="DP80" s="71">
        <f>SUM(DO80*E80*F80*H80*L80*$DP$9)</f>
        <v>0</v>
      </c>
      <c r="DQ80" s="69"/>
      <c r="DR80" s="71">
        <f>DQ80*E80*F80*H80*L80*$DR$9</f>
        <v>0</v>
      </c>
      <c r="DS80" s="69"/>
      <c r="DT80" s="71">
        <f>SUM(DS80*E80*F80*H80*L80*$DT$9)</f>
        <v>0</v>
      </c>
      <c r="DU80" s="69"/>
      <c r="DV80" s="71">
        <f>SUM(DU80*E80*F80*H80*L80*$DV$9)</f>
        <v>0</v>
      </c>
      <c r="DW80" s="69"/>
      <c r="DX80" s="71">
        <f>SUM(DW80*E80*F80*H80*M80*$DX$9)</f>
        <v>0</v>
      </c>
      <c r="DY80" s="69"/>
      <c r="DZ80" s="71">
        <f>SUM(DY80*E80*F80*H80*N80*$DZ$9)</f>
        <v>0</v>
      </c>
      <c r="EA80" s="69"/>
      <c r="EB80" s="71">
        <f>SUM(EA80*E80*F80*H80*K80*$EB$9)</f>
        <v>0</v>
      </c>
      <c r="EC80" s="69"/>
      <c r="ED80" s="71">
        <f>SUM(EC80*E80*F80*H80*K80*$ED$9)</f>
        <v>0</v>
      </c>
      <c r="EE80" s="69"/>
      <c r="EF80" s="71">
        <f>SUM(EE80*E80*F80*H80*K80*$EF$9)</f>
        <v>0</v>
      </c>
      <c r="EG80" s="69"/>
      <c r="EH80" s="71">
        <f>SUM(EG80*E80*F80*H80*K80*$EH$9)</f>
        <v>0</v>
      </c>
      <c r="EI80" s="69"/>
      <c r="EJ80" s="71">
        <f>EI80*E80*F80*H80*K80*$EJ$9</f>
        <v>0</v>
      </c>
      <c r="EK80" s="69"/>
      <c r="EL80" s="71">
        <f>EK80*E80*F80*H80*K80*$EL$9</f>
        <v>0</v>
      </c>
      <c r="EM80" s="69"/>
      <c r="EN80" s="71"/>
      <c r="EO80" s="75"/>
      <c r="EP80" s="75"/>
      <c r="EQ80" s="76">
        <f t="shared" ref="EQ80:ER80" si="150">SUM(O80,Y80,Q80,S80,AA80,U80,W80,AE80,AG80,AI80,AK80,AM80,AS80,AU80,AW80,AQ80,CM80,CS80,CW80,CA80,CC80,DC80,DE80,DG80,DI80,DK80,DM80,DO80,AY80,AO80,BA80,BC80,BE80,BG80,BI80,BK80,BM80,BO80,BQ80,BS80,BU80,EE80,EG80,EA80,EC80,BW80,BY80,CU80,CO80,CQ80,CY80,DA80,CE80,CG80,CI80,CK80,DQ80,DS80,DU80,DW80,DY80,EI80,EK80,EM80)</f>
        <v>99</v>
      </c>
      <c r="ER80" s="76">
        <f t="shared" si="150"/>
        <v>4962946.5760000004</v>
      </c>
    </row>
    <row r="81" spans="1:148" s="3" customFormat="1" ht="30" customHeight="1" x14ac:dyDescent="0.25">
      <c r="A81" s="54"/>
      <c r="B81" s="54">
        <v>53</v>
      </c>
      <c r="C81" s="218" t="s">
        <v>294</v>
      </c>
      <c r="D81" s="126" t="s">
        <v>295</v>
      </c>
      <c r="E81" s="64">
        <v>13916</v>
      </c>
      <c r="F81" s="65">
        <v>2.48</v>
      </c>
      <c r="G81" s="66"/>
      <c r="H81" s="120">
        <v>1</v>
      </c>
      <c r="I81" s="120"/>
      <c r="J81" s="163"/>
      <c r="K81" s="133">
        <v>1.4</v>
      </c>
      <c r="L81" s="133">
        <v>1.68</v>
      </c>
      <c r="M81" s="133">
        <v>2.23</v>
      </c>
      <c r="N81" s="134">
        <v>2.57</v>
      </c>
      <c r="O81" s="79">
        <v>0</v>
      </c>
      <c r="P81" s="71">
        <f>O81*E81*F81*H81*K81*$P$9</f>
        <v>0</v>
      </c>
      <c r="Q81" s="129"/>
      <c r="R81" s="71">
        <f>Q81*E81*F81*H81*K81*$R$9</f>
        <v>0</v>
      </c>
      <c r="S81" s="71">
        <v>12</v>
      </c>
      <c r="T81" s="71">
        <f>S81*E81*F81*H81*K81*$T$9</f>
        <v>579796.22399999993</v>
      </c>
      <c r="U81" s="79"/>
      <c r="V81" s="71">
        <f>SUM(U81*E81*F81*H81*K81*$V$9)</f>
        <v>0</v>
      </c>
      <c r="W81" s="79"/>
      <c r="X81" s="71">
        <f>SUM(W81*E81*F81*H81*K81*$X$9)</f>
        <v>0</v>
      </c>
      <c r="Y81" s="69"/>
      <c r="Z81" s="71">
        <f>SUM(Y81*E81*F81*H81*K81*$Z$9)</f>
        <v>0</v>
      </c>
      <c r="AA81" s="80"/>
      <c r="AB81" s="71">
        <f>SUM(AA81*E81*F81*H81*K81*$AB$9)</f>
        <v>0</v>
      </c>
      <c r="AC81" s="71"/>
      <c r="AD81" s="71"/>
      <c r="AE81" s="71"/>
      <c r="AF81" s="71">
        <f>SUM(AE81*E81*F81*H81*K81*$AF$9)</f>
        <v>0</v>
      </c>
      <c r="AG81" s="80">
        <v>0</v>
      </c>
      <c r="AH81" s="71">
        <f>SUM(AG81*E81*F81*H81*L81*$AH$9)</f>
        <v>0</v>
      </c>
      <c r="AI81" s="80"/>
      <c r="AJ81" s="71">
        <f>SUM(AI81*E81*F81*H81*L81*$AJ$9)</f>
        <v>0</v>
      </c>
      <c r="AK81" s="79"/>
      <c r="AL81" s="71">
        <f>SUM(AK81*E81*F81*H81*K81*$AL$9)</f>
        <v>0</v>
      </c>
      <c r="AM81" s="71"/>
      <c r="AN81" s="71">
        <f>SUM(AM81*E81*F81*H81*K81*$AN$9)</f>
        <v>0</v>
      </c>
      <c r="AO81" s="79"/>
      <c r="AP81" s="71">
        <f>SUM(AO81*E81*F81*H81*K81*$AP$9)</f>
        <v>0</v>
      </c>
      <c r="AQ81" s="79"/>
      <c r="AR81" s="71">
        <f>SUM(AQ81*E81*F81*H81*K81*$AR$9)</f>
        <v>0</v>
      </c>
      <c r="AS81" s="80"/>
      <c r="AT81" s="71">
        <f>SUM(E81*F81*H81*K81*AS81*$AT$9)</f>
        <v>0</v>
      </c>
      <c r="AU81" s="80"/>
      <c r="AV81" s="71">
        <f>SUM(AU81*E81*F81*H81*K81*$AV$9)</f>
        <v>0</v>
      </c>
      <c r="AW81" s="79"/>
      <c r="AX81" s="71">
        <f>SUM(AW81*E81*F81*H81*K81*$AX$9)</f>
        <v>0</v>
      </c>
      <c r="AY81" s="79"/>
      <c r="AZ81" s="71">
        <f>SUM(AY81*E81*F81*H81*K81*$AZ$9)</f>
        <v>0</v>
      </c>
      <c r="BA81" s="69"/>
      <c r="BB81" s="71">
        <f>SUM(BA81*E81*F81*H81*K81*$BB$9)</f>
        <v>0</v>
      </c>
      <c r="BC81" s="79"/>
      <c r="BD81" s="71">
        <f>SUM(BC81*E81*F81*H81*K81*$BD$9)</f>
        <v>0</v>
      </c>
      <c r="BE81" s="79"/>
      <c r="BF81" s="71">
        <f>SUM(BE81*E81*F81*H81*K81*$BF$9)</f>
        <v>0</v>
      </c>
      <c r="BG81" s="79"/>
      <c r="BH81" s="71">
        <f>SUM(BG81*E81*F81*H81*K81*$BH$9)</f>
        <v>0</v>
      </c>
      <c r="BI81" s="69"/>
      <c r="BJ81" s="71">
        <f>BI81*E81*F81*H81*K81*$BJ$9</f>
        <v>0</v>
      </c>
      <c r="BK81" s="79"/>
      <c r="BL81" s="71">
        <f>BK81*E81*F81*H81*K81*$BL$9</f>
        <v>0</v>
      </c>
      <c r="BM81" s="79"/>
      <c r="BN81" s="71">
        <f>BM81*E81*F81*H81*K81*$BN$9</f>
        <v>0</v>
      </c>
      <c r="BO81" s="79"/>
      <c r="BP81" s="71">
        <f>SUM(BO81*E81*F81*H81*K81*$BP$9)</f>
        <v>0</v>
      </c>
      <c r="BQ81" s="79"/>
      <c r="BR81" s="71">
        <f>SUM(BQ81*E81*F81*H81*K81*$BR$9)</f>
        <v>0</v>
      </c>
      <c r="BS81" s="79"/>
      <c r="BT81" s="71">
        <f>SUM(BS81*E81*F81*H81*K81*$BT$9)</f>
        <v>0</v>
      </c>
      <c r="BU81" s="79"/>
      <c r="BV81" s="71">
        <f>SUM(BU81*E81*F81*H81*K81*$BV$9)</f>
        <v>0</v>
      </c>
      <c r="BW81" s="79"/>
      <c r="BX81" s="71">
        <f>SUM(BW81*E81*F81*H81*K81*$BX$9)</f>
        <v>0</v>
      </c>
      <c r="BY81" s="83"/>
      <c r="BZ81" s="73">
        <f>BY81*E81*F81*H81*K81*$BZ$9</f>
        <v>0</v>
      </c>
      <c r="CA81" s="79"/>
      <c r="CB81" s="71">
        <f>SUM(CA81*E81*F81*H81*K81*$CB$9)</f>
        <v>0</v>
      </c>
      <c r="CC81" s="80"/>
      <c r="CD81" s="71">
        <f>SUM(CC81*E81*F81*H81*K81*$CD$9)</f>
        <v>0</v>
      </c>
      <c r="CE81" s="79"/>
      <c r="CF81" s="71">
        <f>SUM(CE81*E81*F81*H81*K81*$CF$9)</f>
        <v>0</v>
      </c>
      <c r="CG81" s="79"/>
      <c r="CH81" s="71">
        <f>SUM(CG81*E81*F81*H81*K81*$CH$9)</f>
        <v>0</v>
      </c>
      <c r="CI81" s="79"/>
      <c r="CJ81" s="71">
        <f>CI81*E81*F81*H81*K81*$CJ$9</f>
        <v>0</v>
      </c>
      <c r="CK81" s="69"/>
      <c r="CL81" s="71">
        <f>SUM(CK81*E81*F81*H81*K81*$CL$9)</f>
        <v>0</v>
      </c>
      <c r="CM81" s="80"/>
      <c r="CN81" s="71">
        <f>SUM(CM81*E81*F81*H81*L81*$CN$9)</f>
        <v>0</v>
      </c>
      <c r="CO81" s="79"/>
      <c r="CP81" s="71">
        <f>SUM(CO81*E81*F81*H81*L81*$CP$9)</f>
        <v>0</v>
      </c>
      <c r="CQ81" s="79"/>
      <c r="CR81" s="71">
        <f>SUM(CQ81*E81*F81*H81*L81*$CR$9)</f>
        <v>0</v>
      </c>
      <c r="CS81" s="80"/>
      <c r="CT81" s="71">
        <f>SUM(CS81*E81*F81*H81*L81*$CT$9)</f>
        <v>0</v>
      </c>
      <c r="CU81" s="80"/>
      <c r="CV81" s="71">
        <f>SUM(CU81*E81*F81*H81*L81*$CV$9)</f>
        <v>0</v>
      </c>
      <c r="CW81" s="80"/>
      <c r="CX81" s="71">
        <f>SUM(CW81*E81*F81*H81*L81*$CX$9)</f>
        <v>0</v>
      </c>
      <c r="CY81" s="79"/>
      <c r="CZ81" s="71">
        <f>SUM(CY81*E81*F81*H81*L81*$CZ$9)</f>
        <v>0</v>
      </c>
      <c r="DA81" s="79"/>
      <c r="DB81" s="71">
        <f>SUM(DA81*E81*F81*H81*L81*$DB$9)</f>
        <v>0</v>
      </c>
      <c r="DC81" s="79"/>
      <c r="DD81" s="71">
        <f>SUM(DC81*E81*F81*H81*L81*$DD$9)</f>
        <v>0</v>
      </c>
      <c r="DE81" s="80"/>
      <c r="DF81" s="71">
        <f>SUM(DE81*E81*F81*H81*L81*$DF$9)</f>
        <v>0</v>
      </c>
      <c r="DG81" s="79"/>
      <c r="DH81" s="71">
        <f>SUM(DG81*E81*F81*H81*L81*$DH$9)</f>
        <v>0</v>
      </c>
      <c r="DI81" s="79"/>
      <c r="DJ81" s="71">
        <f>SUM(DI81*E81*F81*H81*L81*$DJ$9)</f>
        <v>0</v>
      </c>
      <c r="DK81" s="79"/>
      <c r="DL81" s="71">
        <f>SUM(DK81*E81*F81*H81*L81*$DL$9)</f>
        <v>0</v>
      </c>
      <c r="DM81" s="79"/>
      <c r="DN81" s="71">
        <f>SUM(DM81*E81*F81*H81*L81*$DN$9)</f>
        <v>0</v>
      </c>
      <c r="DO81" s="79"/>
      <c r="DP81" s="71">
        <f>SUM(DO81*E81*F81*H81*L81*$DP$9)</f>
        <v>0</v>
      </c>
      <c r="DQ81" s="79"/>
      <c r="DR81" s="71">
        <f>DQ81*E81*F81*H81*L81*$DR$9</f>
        <v>0</v>
      </c>
      <c r="DS81" s="79"/>
      <c r="DT81" s="71">
        <f>SUM(DS81*E81*F81*H81*L81*$DT$9)</f>
        <v>0</v>
      </c>
      <c r="DU81" s="79"/>
      <c r="DV81" s="71">
        <f>SUM(DU81*E81*F81*H81*L81*$DV$9)</f>
        <v>0</v>
      </c>
      <c r="DW81" s="79"/>
      <c r="DX81" s="71">
        <f>SUM(DW81*E81*F81*H81*M81*$DX$9)</f>
        <v>0</v>
      </c>
      <c r="DY81" s="79"/>
      <c r="DZ81" s="71">
        <f>SUM(DY81*E81*F81*H81*N81*$DZ$9)</f>
        <v>0</v>
      </c>
      <c r="EA81" s="69"/>
      <c r="EB81" s="71">
        <f>SUM(EA81*E81*F81*H81*K81*$EB$9)</f>
        <v>0</v>
      </c>
      <c r="EC81" s="79"/>
      <c r="ED81" s="71">
        <f>SUM(EC81*E81*F81*H81*K81*$ED$9)</f>
        <v>0</v>
      </c>
      <c r="EE81" s="79"/>
      <c r="EF81" s="71">
        <f>SUM(EE81*E81*F81*H81*K81*$EF$9)</f>
        <v>0</v>
      </c>
      <c r="EG81" s="79"/>
      <c r="EH81" s="71">
        <f>SUM(EG81*E81*F81*H81*K81*$EH$9)</f>
        <v>0</v>
      </c>
      <c r="EI81" s="79"/>
      <c r="EJ81" s="71">
        <f>EI81*E81*F81*H81*K81*$EJ$9</f>
        <v>0</v>
      </c>
      <c r="EK81" s="79"/>
      <c r="EL81" s="71">
        <f>EK81*E81*F81*H81*K81*$EL$9</f>
        <v>0</v>
      </c>
      <c r="EM81" s="69"/>
      <c r="EN81" s="71"/>
      <c r="EO81" s="75"/>
      <c r="EP81" s="75"/>
      <c r="EQ81" s="76">
        <f t="shared" ref="EQ81:EQ144" si="151">SUM(O81,Y81,Q81,S81,AA81,U81,W81,AE81,AG81,AI81,AK81,AM81,AS81,AU81,AW81,AQ81,CM81,CS81,CW81,CA81,CC81,DC81,DE81,DG81,DI81,DK81,DM81,DO81,AY81,AO81,BA81,BC81,BE81,BG81,BI81,BK81,BM81,BO81,BQ81,BS81,BU81,EE81,EG81,EA81,EC81,BW81,BY81,CU81,CO81,CQ81,CY81,DA81,CE81,CG81,CI81,CK81,DQ81,DS81,DU81,DW81,DY81,EI81,EK81,EM81)</f>
        <v>12</v>
      </c>
      <c r="ER81" s="76">
        <f t="shared" ref="ER81:ER144" si="152">SUM(P81,Z81,R81,T81,AB81,V81,X81,AF81,AH81,AJ81,AL81,AN81,AT81,AV81,AX81,AR81,CN81,CT81,CX81,CB81,CD81,DD81,DF81,DH81,DJ81,DL81,DN81,DP81,AZ81,AP81,BB81,BD81,BF81,BH81,BJ81,BL81,BN81,BP81,BR81,BT81,BV81,EF81,EH81,EB81,ED81,BX81,BZ81,CV81,CP81,CR81,CZ81,DB81,CF81,CH81,CJ81,CL81,DR81,DT81,DV81,DX81,DZ81,EJ81,EL81,EN81)</f>
        <v>579796.22399999993</v>
      </c>
    </row>
    <row r="82" spans="1:148" s="3" customFormat="1" ht="60" customHeight="1" x14ac:dyDescent="0.25">
      <c r="A82" s="54"/>
      <c r="B82" s="54">
        <v>54</v>
      </c>
      <c r="C82" s="218" t="s">
        <v>296</v>
      </c>
      <c r="D82" s="164" t="s">
        <v>297</v>
      </c>
      <c r="E82" s="64">
        <v>13916</v>
      </c>
      <c r="F82" s="65">
        <v>2.17</v>
      </c>
      <c r="G82" s="66"/>
      <c r="H82" s="119">
        <v>1</v>
      </c>
      <c r="I82" s="120"/>
      <c r="J82" s="127"/>
      <c r="K82" s="133">
        <v>1.4</v>
      </c>
      <c r="L82" s="133">
        <v>1.68</v>
      </c>
      <c r="M82" s="133">
        <v>2.23</v>
      </c>
      <c r="N82" s="134">
        <v>2.57</v>
      </c>
      <c r="O82" s="79"/>
      <c r="P82" s="71">
        <f>O82*E82*F82*H82*K82*$P$9</f>
        <v>0</v>
      </c>
      <c r="Q82" s="129"/>
      <c r="R82" s="71"/>
      <c r="S82" s="71"/>
      <c r="T82" s="71"/>
      <c r="U82" s="79"/>
      <c r="V82" s="71"/>
      <c r="W82" s="79"/>
      <c r="X82" s="71"/>
      <c r="Y82" s="69"/>
      <c r="Z82" s="71"/>
      <c r="AA82" s="80"/>
      <c r="AB82" s="71"/>
      <c r="AC82" s="71"/>
      <c r="AD82" s="71"/>
      <c r="AE82" s="71"/>
      <c r="AF82" s="71"/>
      <c r="AG82" s="80"/>
      <c r="AH82" s="71"/>
      <c r="AI82" s="80"/>
      <c r="AJ82" s="71"/>
      <c r="AK82" s="79"/>
      <c r="AL82" s="71"/>
      <c r="AM82" s="71"/>
      <c r="AN82" s="71"/>
      <c r="AO82" s="79"/>
      <c r="AP82" s="71"/>
      <c r="AQ82" s="79"/>
      <c r="AR82" s="71"/>
      <c r="AS82" s="80"/>
      <c r="AT82" s="71"/>
      <c r="AU82" s="80"/>
      <c r="AV82" s="71"/>
      <c r="AW82" s="79"/>
      <c r="AX82" s="71"/>
      <c r="AY82" s="79"/>
      <c r="AZ82" s="71"/>
      <c r="BA82" s="69"/>
      <c r="BB82" s="71"/>
      <c r="BC82" s="79"/>
      <c r="BD82" s="71"/>
      <c r="BE82" s="79"/>
      <c r="BF82" s="71"/>
      <c r="BG82" s="79"/>
      <c r="BH82" s="71"/>
      <c r="BI82" s="69"/>
      <c r="BJ82" s="71"/>
      <c r="BK82" s="79"/>
      <c r="BL82" s="71"/>
      <c r="BM82" s="79"/>
      <c r="BN82" s="71"/>
      <c r="BO82" s="79"/>
      <c r="BP82" s="71"/>
      <c r="BQ82" s="79"/>
      <c r="BR82" s="71"/>
      <c r="BS82" s="79"/>
      <c r="BT82" s="71"/>
      <c r="BU82" s="79"/>
      <c r="BV82" s="71"/>
      <c r="BW82" s="79"/>
      <c r="BX82" s="71"/>
      <c r="BY82" s="83"/>
      <c r="BZ82" s="73"/>
      <c r="CA82" s="79"/>
      <c r="CB82" s="71"/>
      <c r="CC82" s="80"/>
      <c r="CD82" s="71"/>
      <c r="CE82" s="79"/>
      <c r="CF82" s="71"/>
      <c r="CG82" s="79"/>
      <c r="CH82" s="71"/>
      <c r="CI82" s="79"/>
      <c r="CJ82" s="71"/>
      <c r="CK82" s="69"/>
      <c r="CL82" s="71"/>
      <c r="CM82" s="80"/>
      <c r="CN82" s="71"/>
      <c r="CO82" s="79"/>
      <c r="CP82" s="71"/>
      <c r="CQ82" s="79"/>
      <c r="CR82" s="71"/>
      <c r="CS82" s="80"/>
      <c r="CT82" s="71"/>
      <c r="CU82" s="80"/>
      <c r="CV82" s="71"/>
      <c r="CW82" s="80"/>
      <c r="CX82" s="71"/>
      <c r="CY82" s="79"/>
      <c r="CZ82" s="71"/>
      <c r="DA82" s="79"/>
      <c r="DB82" s="71"/>
      <c r="DC82" s="79"/>
      <c r="DD82" s="71"/>
      <c r="DE82" s="80"/>
      <c r="DF82" s="71"/>
      <c r="DG82" s="79"/>
      <c r="DH82" s="71"/>
      <c r="DI82" s="79"/>
      <c r="DJ82" s="71"/>
      <c r="DK82" s="79"/>
      <c r="DL82" s="71"/>
      <c r="DM82" s="79"/>
      <c r="DN82" s="71"/>
      <c r="DO82" s="79"/>
      <c r="DP82" s="71"/>
      <c r="DQ82" s="79"/>
      <c r="DR82" s="71"/>
      <c r="DS82" s="79"/>
      <c r="DT82" s="71"/>
      <c r="DU82" s="79"/>
      <c r="DV82" s="71"/>
      <c r="DW82" s="79"/>
      <c r="DX82" s="71"/>
      <c r="DY82" s="79"/>
      <c r="DZ82" s="71"/>
      <c r="EA82" s="69"/>
      <c r="EB82" s="71"/>
      <c r="EC82" s="79"/>
      <c r="ED82" s="71"/>
      <c r="EE82" s="79"/>
      <c r="EF82" s="71"/>
      <c r="EG82" s="79"/>
      <c r="EH82" s="71"/>
      <c r="EI82" s="79"/>
      <c r="EJ82" s="71"/>
      <c r="EK82" s="79"/>
      <c r="EL82" s="71"/>
      <c r="EM82" s="69"/>
      <c r="EN82" s="71"/>
      <c r="EO82" s="75"/>
      <c r="EP82" s="75"/>
      <c r="EQ82" s="76">
        <f t="shared" si="151"/>
        <v>0</v>
      </c>
      <c r="ER82" s="76">
        <f t="shared" si="152"/>
        <v>0</v>
      </c>
    </row>
    <row r="83" spans="1:148" s="3" customFormat="1" ht="60" customHeight="1" x14ac:dyDescent="0.25">
      <c r="A83" s="54"/>
      <c r="B83" s="54">
        <v>55</v>
      </c>
      <c r="C83" s="218" t="s">
        <v>298</v>
      </c>
      <c r="D83" s="218" t="s">
        <v>299</v>
      </c>
      <c r="E83" s="64">
        <v>13916</v>
      </c>
      <c r="F83" s="65">
        <v>2.5499999999999998</v>
      </c>
      <c r="G83" s="66"/>
      <c r="H83" s="119">
        <v>1</v>
      </c>
      <c r="I83" s="120"/>
      <c r="J83" s="127"/>
      <c r="K83" s="133">
        <v>1.4</v>
      </c>
      <c r="L83" s="133">
        <v>1.68</v>
      </c>
      <c r="M83" s="133">
        <v>2.23</v>
      </c>
      <c r="N83" s="134">
        <v>2.57</v>
      </c>
      <c r="O83" s="79"/>
      <c r="P83" s="71">
        <f>O83*E83*F83*H83*K83*$P$9</f>
        <v>0</v>
      </c>
      <c r="Q83" s="129"/>
      <c r="R83" s="71"/>
      <c r="S83" s="71"/>
      <c r="T83" s="71"/>
      <c r="U83" s="79"/>
      <c r="V83" s="71"/>
      <c r="W83" s="79"/>
      <c r="X83" s="71"/>
      <c r="Y83" s="69"/>
      <c r="Z83" s="71"/>
      <c r="AA83" s="80"/>
      <c r="AB83" s="71"/>
      <c r="AC83" s="71"/>
      <c r="AD83" s="71"/>
      <c r="AE83" s="71"/>
      <c r="AF83" s="71"/>
      <c r="AG83" s="80"/>
      <c r="AH83" s="71"/>
      <c r="AI83" s="80"/>
      <c r="AJ83" s="71"/>
      <c r="AK83" s="79"/>
      <c r="AL83" s="71"/>
      <c r="AM83" s="71"/>
      <c r="AN83" s="71"/>
      <c r="AO83" s="79"/>
      <c r="AP83" s="71"/>
      <c r="AQ83" s="79"/>
      <c r="AR83" s="71"/>
      <c r="AS83" s="80"/>
      <c r="AT83" s="71"/>
      <c r="AU83" s="80"/>
      <c r="AV83" s="71"/>
      <c r="AW83" s="79"/>
      <c r="AX83" s="71"/>
      <c r="AY83" s="79"/>
      <c r="AZ83" s="71"/>
      <c r="BA83" s="69"/>
      <c r="BB83" s="71"/>
      <c r="BC83" s="79"/>
      <c r="BD83" s="71"/>
      <c r="BE83" s="79"/>
      <c r="BF83" s="71"/>
      <c r="BG83" s="79"/>
      <c r="BH83" s="71"/>
      <c r="BI83" s="69"/>
      <c r="BJ83" s="71"/>
      <c r="BK83" s="79"/>
      <c r="BL83" s="71"/>
      <c r="BM83" s="79"/>
      <c r="BN83" s="71"/>
      <c r="BO83" s="79"/>
      <c r="BP83" s="71"/>
      <c r="BQ83" s="79"/>
      <c r="BR83" s="71"/>
      <c r="BS83" s="79"/>
      <c r="BT83" s="71"/>
      <c r="BU83" s="79"/>
      <c r="BV83" s="71"/>
      <c r="BW83" s="79"/>
      <c r="BX83" s="71"/>
      <c r="BY83" s="83"/>
      <c r="BZ83" s="73"/>
      <c r="CA83" s="79"/>
      <c r="CB83" s="71"/>
      <c r="CC83" s="80"/>
      <c r="CD83" s="71"/>
      <c r="CE83" s="79"/>
      <c r="CF83" s="71"/>
      <c r="CG83" s="79"/>
      <c r="CH83" s="71"/>
      <c r="CI83" s="79"/>
      <c r="CJ83" s="71"/>
      <c r="CK83" s="69"/>
      <c r="CL83" s="71"/>
      <c r="CM83" s="80"/>
      <c r="CN83" s="71"/>
      <c r="CO83" s="79"/>
      <c r="CP83" s="71"/>
      <c r="CQ83" s="79"/>
      <c r="CR83" s="71"/>
      <c r="CS83" s="80"/>
      <c r="CT83" s="71"/>
      <c r="CU83" s="80"/>
      <c r="CV83" s="71"/>
      <c r="CW83" s="80"/>
      <c r="CX83" s="71"/>
      <c r="CY83" s="79"/>
      <c r="CZ83" s="71"/>
      <c r="DA83" s="79"/>
      <c r="DB83" s="71"/>
      <c r="DC83" s="79"/>
      <c r="DD83" s="71"/>
      <c r="DE83" s="80"/>
      <c r="DF83" s="71"/>
      <c r="DG83" s="79"/>
      <c r="DH83" s="71"/>
      <c r="DI83" s="79"/>
      <c r="DJ83" s="71"/>
      <c r="DK83" s="79"/>
      <c r="DL83" s="71"/>
      <c r="DM83" s="79"/>
      <c r="DN83" s="71"/>
      <c r="DO83" s="79"/>
      <c r="DP83" s="71"/>
      <c r="DQ83" s="79"/>
      <c r="DR83" s="71"/>
      <c r="DS83" s="79"/>
      <c r="DT83" s="71"/>
      <c r="DU83" s="79"/>
      <c r="DV83" s="71"/>
      <c r="DW83" s="79"/>
      <c r="DX83" s="71"/>
      <c r="DY83" s="79"/>
      <c r="DZ83" s="71"/>
      <c r="EA83" s="69"/>
      <c r="EB83" s="71"/>
      <c r="EC83" s="79"/>
      <c r="ED83" s="71"/>
      <c r="EE83" s="79"/>
      <c r="EF83" s="71"/>
      <c r="EG83" s="79"/>
      <c r="EH83" s="71"/>
      <c r="EI83" s="79"/>
      <c r="EJ83" s="71"/>
      <c r="EK83" s="79"/>
      <c r="EL83" s="71"/>
      <c r="EM83" s="69"/>
      <c r="EN83" s="71"/>
      <c r="EO83" s="75"/>
      <c r="EP83" s="75"/>
      <c r="EQ83" s="76">
        <f t="shared" si="151"/>
        <v>0</v>
      </c>
      <c r="ER83" s="76">
        <f t="shared" si="152"/>
        <v>0</v>
      </c>
    </row>
    <row r="84" spans="1:148" s="3" customFormat="1" ht="75" customHeight="1" x14ac:dyDescent="0.25">
      <c r="A84" s="54"/>
      <c r="B84" s="54">
        <v>56</v>
      </c>
      <c r="C84" s="218" t="s">
        <v>300</v>
      </c>
      <c r="D84" s="218" t="s">
        <v>301</v>
      </c>
      <c r="E84" s="64">
        <v>13916</v>
      </c>
      <c r="F84" s="65">
        <v>2.44</v>
      </c>
      <c r="G84" s="66"/>
      <c r="H84" s="119">
        <v>1</v>
      </c>
      <c r="I84" s="120"/>
      <c r="J84" s="127"/>
      <c r="K84" s="133">
        <v>1.4</v>
      </c>
      <c r="L84" s="133">
        <v>1.68</v>
      </c>
      <c r="M84" s="133">
        <v>2.23</v>
      </c>
      <c r="N84" s="134">
        <v>2.57</v>
      </c>
      <c r="O84" s="79">
        <v>30</v>
      </c>
      <c r="P84" s="71">
        <f>O84*E84*F84*H84*K84*$P$9</f>
        <v>1426111.68</v>
      </c>
      <c r="Q84" s="129"/>
      <c r="R84" s="71"/>
      <c r="S84" s="71"/>
      <c r="T84" s="71"/>
      <c r="U84" s="79"/>
      <c r="V84" s="71"/>
      <c r="W84" s="79"/>
      <c r="X84" s="71"/>
      <c r="Y84" s="69"/>
      <c r="Z84" s="71"/>
      <c r="AA84" s="80"/>
      <c r="AB84" s="71"/>
      <c r="AC84" s="71"/>
      <c r="AD84" s="71"/>
      <c r="AE84" s="71"/>
      <c r="AF84" s="71"/>
      <c r="AG84" s="80"/>
      <c r="AH84" s="71"/>
      <c r="AI84" s="80"/>
      <c r="AJ84" s="71"/>
      <c r="AK84" s="79"/>
      <c r="AL84" s="71"/>
      <c r="AM84" s="71"/>
      <c r="AN84" s="71"/>
      <c r="AO84" s="79"/>
      <c r="AP84" s="71"/>
      <c r="AQ84" s="79"/>
      <c r="AR84" s="71"/>
      <c r="AS84" s="80"/>
      <c r="AT84" s="71"/>
      <c r="AU84" s="80"/>
      <c r="AV84" s="71"/>
      <c r="AW84" s="79"/>
      <c r="AX84" s="71"/>
      <c r="AY84" s="79"/>
      <c r="AZ84" s="71"/>
      <c r="BA84" s="69"/>
      <c r="BB84" s="71"/>
      <c r="BC84" s="79"/>
      <c r="BD84" s="71"/>
      <c r="BE84" s="79"/>
      <c r="BF84" s="71"/>
      <c r="BG84" s="79"/>
      <c r="BH84" s="71"/>
      <c r="BI84" s="69"/>
      <c r="BJ84" s="71"/>
      <c r="BK84" s="79"/>
      <c r="BL84" s="71"/>
      <c r="BM84" s="79"/>
      <c r="BN84" s="71"/>
      <c r="BO84" s="79"/>
      <c r="BP84" s="71"/>
      <c r="BQ84" s="79"/>
      <c r="BR84" s="71"/>
      <c r="BS84" s="79"/>
      <c r="BT84" s="71"/>
      <c r="BU84" s="79"/>
      <c r="BV84" s="71"/>
      <c r="BW84" s="79"/>
      <c r="BX84" s="71"/>
      <c r="BY84" s="83"/>
      <c r="BZ84" s="73"/>
      <c r="CA84" s="79"/>
      <c r="CB84" s="71"/>
      <c r="CC84" s="80"/>
      <c r="CD84" s="71"/>
      <c r="CE84" s="79"/>
      <c r="CF84" s="71"/>
      <c r="CG84" s="79"/>
      <c r="CH84" s="71"/>
      <c r="CI84" s="79"/>
      <c r="CJ84" s="71"/>
      <c r="CK84" s="69"/>
      <c r="CL84" s="71"/>
      <c r="CM84" s="80"/>
      <c r="CN84" s="71"/>
      <c r="CO84" s="79"/>
      <c r="CP84" s="71"/>
      <c r="CQ84" s="79"/>
      <c r="CR84" s="71"/>
      <c r="CS84" s="80"/>
      <c r="CT84" s="71"/>
      <c r="CU84" s="80"/>
      <c r="CV84" s="71"/>
      <c r="CW84" s="80"/>
      <c r="CX84" s="71"/>
      <c r="CY84" s="79"/>
      <c r="CZ84" s="71"/>
      <c r="DA84" s="79"/>
      <c r="DB84" s="71"/>
      <c r="DC84" s="79"/>
      <c r="DD84" s="71"/>
      <c r="DE84" s="80"/>
      <c r="DF84" s="71"/>
      <c r="DG84" s="79"/>
      <c r="DH84" s="71"/>
      <c r="DI84" s="79"/>
      <c r="DJ84" s="71"/>
      <c r="DK84" s="79"/>
      <c r="DL84" s="71"/>
      <c r="DM84" s="79"/>
      <c r="DN84" s="71"/>
      <c r="DO84" s="79"/>
      <c r="DP84" s="71"/>
      <c r="DQ84" s="79"/>
      <c r="DR84" s="71"/>
      <c r="DS84" s="79"/>
      <c r="DT84" s="71"/>
      <c r="DU84" s="79"/>
      <c r="DV84" s="71"/>
      <c r="DW84" s="79"/>
      <c r="DX84" s="71"/>
      <c r="DY84" s="79"/>
      <c r="DZ84" s="71"/>
      <c r="EA84" s="69"/>
      <c r="EB84" s="71"/>
      <c r="EC84" s="79"/>
      <c r="ED84" s="71"/>
      <c r="EE84" s="79"/>
      <c r="EF84" s="71"/>
      <c r="EG84" s="79"/>
      <c r="EH84" s="71"/>
      <c r="EI84" s="79"/>
      <c r="EJ84" s="71"/>
      <c r="EK84" s="79"/>
      <c r="EL84" s="71"/>
      <c r="EM84" s="69"/>
      <c r="EN84" s="71"/>
      <c r="EO84" s="75"/>
      <c r="EP84" s="75"/>
      <c r="EQ84" s="76">
        <f t="shared" si="151"/>
        <v>30</v>
      </c>
      <c r="ER84" s="76">
        <f t="shared" si="152"/>
        <v>1426111.68</v>
      </c>
    </row>
    <row r="85" spans="1:148" s="3" customFormat="1" ht="60" customHeight="1" x14ac:dyDescent="0.25">
      <c r="A85" s="54"/>
      <c r="B85" s="54">
        <v>57</v>
      </c>
      <c r="C85" s="219" t="s">
        <v>302</v>
      </c>
      <c r="D85" s="156" t="s">
        <v>303</v>
      </c>
      <c r="E85" s="64">
        <v>13916</v>
      </c>
      <c r="F85" s="165">
        <v>0.49</v>
      </c>
      <c r="G85" s="220">
        <v>0.19120000000000001</v>
      </c>
      <c r="H85" s="119">
        <v>1</v>
      </c>
      <c r="I85" s="120"/>
      <c r="J85" s="127"/>
      <c r="K85" s="118">
        <v>1.4</v>
      </c>
      <c r="L85" s="118">
        <v>1.68</v>
      </c>
      <c r="M85" s="118">
        <v>2.23</v>
      </c>
      <c r="N85" s="121">
        <v>2.57</v>
      </c>
      <c r="O85" s="79"/>
      <c r="P85" s="137">
        <f>(O85*$E85*$F85*((1-$G85)+$G85*$K85*$H85))</f>
        <v>0</v>
      </c>
      <c r="Q85" s="129"/>
      <c r="R85" s="137">
        <f>(Q85*$E85*$F85*((1-$G85)+$G85*$K85*$H85))</f>
        <v>0</v>
      </c>
      <c r="S85" s="71">
        <v>520</v>
      </c>
      <c r="T85" s="69">
        <f>(S85*$E85*$F85*((1-$G85)+$G85*$K85*$H85))</f>
        <v>3816979.3392639994</v>
      </c>
      <c r="U85" s="79"/>
      <c r="V85" s="137">
        <f>(U85*$E85*$F85*((1-$G85)+$G85*$K85*$H85))</f>
        <v>0</v>
      </c>
      <c r="W85" s="79"/>
      <c r="X85" s="137">
        <f>(W85*$E85*$F85*((1-$G85)+$G85*$K85*$H85))</f>
        <v>0</v>
      </c>
      <c r="Y85" s="69"/>
      <c r="Z85" s="70">
        <f t="shared" ref="Z85:Z106" si="153">SUM(Y85*E85*F85*H85*K85*$Z$9)</f>
        <v>0</v>
      </c>
      <c r="AA85" s="80">
        <v>50</v>
      </c>
      <c r="AB85" s="137">
        <f>(AA85*$E85*$F85*((1-$G85)+$G85*$K85*$H85))</f>
        <v>367017.24415999994</v>
      </c>
      <c r="AC85" s="70"/>
      <c r="AD85" s="70"/>
      <c r="AE85" s="71">
        <v>784</v>
      </c>
      <c r="AF85" s="137">
        <f>(AE85*$E85*$F85*((1-$G85)+$G85*$K85*$H85))</f>
        <v>5754830.3884287989</v>
      </c>
      <c r="AG85" s="80"/>
      <c r="AH85" s="137">
        <f>(AG85*$E85*$F85*((1-$G85)+$G85*$L85*$H85))</f>
        <v>0</v>
      </c>
      <c r="AI85" s="80">
        <v>36</v>
      </c>
      <c r="AJ85" s="137">
        <f>(AI85*$E85*$F85*((1-$G85)+$G85*$L85*$H85))</f>
        <v>277394.33885183994</v>
      </c>
      <c r="AK85" s="79"/>
      <c r="AL85" s="137">
        <f>(AK85*$E85*$F85*((1-$G85)+$G85*$K85*$H85))</f>
        <v>0</v>
      </c>
      <c r="AM85" s="71"/>
      <c r="AN85" s="71">
        <f t="shared" ref="AN85:AN106" si="154">SUM(AM85*E85*F85*H85*K85*$AN$9)</f>
        <v>0</v>
      </c>
      <c r="AO85" s="79"/>
      <c r="AP85" s="137">
        <f>(AO85*$E85*$F85*((1-$G85)+$G85*$K85*$H85))</f>
        <v>0</v>
      </c>
      <c r="AQ85" s="79"/>
      <c r="AR85" s="137">
        <f>(AQ85*$E85*$F85*((1-$G85)+$G85*$K85*$H85))</f>
        <v>0</v>
      </c>
      <c r="AS85" s="80"/>
      <c r="AT85" s="137">
        <f>(AS85*$E85*$F85*((1-$G85)+$G85*$K85*$H85))</f>
        <v>0</v>
      </c>
      <c r="AU85" s="80"/>
      <c r="AV85" s="137">
        <f>(AU85*$E85*$F85*((1-$G85)+$G85*$K85*$H85))</f>
        <v>0</v>
      </c>
      <c r="AW85" s="79"/>
      <c r="AX85" s="137">
        <f>(AW85*$E85*$F85*((1-$G85)+$G85*$K85*$H85))</f>
        <v>0</v>
      </c>
      <c r="AY85" s="79">
        <v>481</v>
      </c>
      <c r="AZ85" s="137">
        <f>(AY85*$E85*$F85*((1-$G85)+$G85*$K85*$H85))</f>
        <v>3530705.8888191995</v>
      </c>
      <c r="BA85" s="69">
        <v>511</v>
      </c>
      <c r="BB85" s="69">
        <f>(BA85*$E85*$F85*((1-$G85)+$G85*$K85*$H85))</f>
        <v>3750916.2353151995</v>
      </c>
      <c r="BC85" s="79"/>
      <c r="BD85" s="137">
        <f>(BC85*$E85*$F85*((1-$G85)+$G85*$K85*$H85))</f>
        <v>0</v>
      </c>
      <c r="BE85" s="79">
        <v>30</v>
      </c>
      <c r="BF85" s="137">
        <f>(BE85*$E85*$F85*((1-$G85)+$G85*$K85*$H85))</f>
        <v>220210.34649599995</v>
      </c>
      <c r="BG85" s="79">
        <v>91</v>
      </c>
      <c r="BH85" s="137">
        <f>(BG85*$E85*$F85*((1-$G85)+$G85*$K85*$H85))</f>
        <v>667971.38437119988</v>
      </c>
      <c r="BI85" s="69">
        <v>1698</v>
      </c>
      <c r="BJ85" s="69">
        <f>(BI85*$E85*$F85*((1-$G85)+$G85*$K85*$H85))</f>
        <v>12463905.611673599</v>
      </c>
      <c r="BK85" s="79"/>
      <c r="BL85" s="137">
        <f>(BK85*$E85*$F85*((1-$G85)+$G85*$K85*$H85))</f>
        <v>0</v>
      </c>
      <c r="BM85" s="79"/>
      <c r="BN85" s="137">
        <f>(BM85*$E85*$F85*((1-$G85)+$G85*$K85*$H85))</f>
        <v>0</v>
      </c>
      <c r="BO85" s="79"/>
      <c r="BP85" s="137">
        <f>(BO85*$E85*$F85*((1-$G85)+$G85*$K85*$H85))</f>
        <v>0</v>
      </c>
      <c r="BQ85" s="79"/>
      <c r="BR85" s="137">
        <f>(BQ85*$E85*$F85*((1-$G85)+$G85*$K85*$H85))</f>
        <v>0</v>
      </c>
      <c r="BS85" s="79"/>
      <c r="BT85" s="137">
        <f>(BS85*$E85*$F85*((1-$G85)+$G85*$K85*$H85))</f>
        <v>0</v>
      </c>
      <c r="BU85" s="79"/>
      <c r="BV85" s="137">
        <f>(BU85*$E85*$F85*((1-$G85)+$G85*$K85*$H85))</f>
        <v>0</v>
      </c>
      <c r="BW85" s="79"/>
      <c r="BX85" s="137">
        <f>(BW85*$E85*$F85*((1-$G85)+$G85*$K85*$H85))</f>
        <v>0</v>
      </c>
      <c r="BY85" s="83"/>
      <c r="BZ85" s="137">
        <f>(BY85*$E85*$F85*((1-$G85)+$G85*$K85*$H85))</f>
        <v>0</v>
      </c>
      <c r="CA85" s="79"/>
      <c r="CB85" s="137">
        <f>(CA85*$E85*$F85*((1-$G85)+$G85*$K85*$H85))</f>
        <v>0</v>
      </c>
      <c r="CC85" s="80">
        <v>8</v>
      </c>
      <c r="CD85" s="137">
        <f>(CC85*$E85*$F85*((1-$G85)+$G85*$K85*$H85))</f>
        <v>58722.759065599996</v>
      </c>
      <c r="CE85" s="79"/>
      <c r="CF85" s="137">
        <f>(CE85*$E85*$F85*((1-$G85)+$G85*$K85*$H85))</f>
        <v>0</v>
      </c>
      <c r="CG85" s="79"/>
      <c r="CH85" s="137">
        <f>(CG85*$E85*$F85*((1-$G85)+$G85*$K85*$H85))</f>
        <v>0</v>
      </c>
      <c r="CI85" s="79">
        <v>50</v>
      </c>
      <c r="CJ85" s="137">
        <f>(CI85*$E85*$F85*((1-$G85)+$G85*$K85*$H85))</f>
        <v>367017.24415999994</v>
      </c>
      <c r="CK85" s="69"/>
      <c r="CL85" s="137">
        <f>(CK85*$E85*$F85*((1-$G85)+$G85*$K85*$H85))</f>
        <v>0</v>
      </c>
      <c r="CM85" s="80">
        <v>56</v>
      </c>
      <c r="CN85" s="137">
        <f>(CM85*$E85*$F85*((1-$G85)+$G85*$L85*$H85))</f>
        <v>431502.30488063995</v>
      </c>
      <c r="CO85" s="79">
        <v>50</v>
      </c>
      <c r="CP85" s="137">
        <f>(CO85*$E85*$F85*((1-$G85)+$G85*$L85*$H85))</f>
        <v>385269.91507199995</v>
      </c>
      <c r="CQ85" s="79">
        <v>51</v>
      </c>
      <c r="CR85" s="137">
        <f>(CQ85*$E85*$F85*((1-$G85)+$G85*$L85*$H85))</f>
        <v>392975.31337343995</v>
      </c>
      <c r="CS85" s="80">
        <v>20</v>
      </c>
      <c r="CT85" s="137">
        <f>(CS85*$E85*$F85*((1-$G85)+$G85*$K85*$H85))</f>
        <v>146806.89766399996</v>
      </c>
      <c r="CU85" s="80"/>
      <c r="CV85" s="137"/>
      <c r="CW85" s="80"/>
      <c r="CX85" s="137"/>
      <c r="CY85" s="79"/>
      <c r="CZ85" s="137">
        <f>(CY85*$E85*$F85*((1-$G85)+$G85*$L85*$H85))</f>
        <v>0</v>
      </c>
      <c r="DA85" s="79"/>
      <c r="DB85" s="137"/>
      <c r="DC85" s="79"/>
      <c r="DD85" s="137">
        <f>(DC85*$E85*$F85*((1-$G85)+$G85*$L85*$H85))</f>
        <v>0</v>
      </c>
      <c r="DE85" s="80"/>
      <c r="DF85" s="137"/>
      <c r="DG85" s="79"/>
      <c r="DH85" s="137"/>
      <c r="DI85" s="79">
        <v>80</v>
      </c>
      <c r="DJ85" s="137">
        <f>DI85*E85*F85*((1-G85)+G85*L85*H85)</f>
        <v>616431.86411519989</v>
      </c>
      <c r="DK85" s="79"/>
      <c r="DL85" s="137"/>
      <c r="DM85" s="69"/>
      <c r="DN85" s="137">
        <f>(DM85*$E85*$F85*((1-$G85)+$G85*$L85*$H85))</f>
        <v>0</v>
      </c>
      <c r="DO85" s="79">
        <v>70</v>
      </c>
      <c r="DP85" s="137">
        <f>(DO85*$E85*$F85*((1-$G85)+$G85*$L85*$H85))</f>
        <v>539377.88110079989</v>
      </c>
      <c r="DQ85" s="79"/>
      <c r="DR85" s="137"/>
      <c r="DS85" s="79"/>
      <c r="DT85" s="137"/>
      <c r="DU85" s="79"/>
      <c r="DV85" s="137"/>
      <c r="DW85" s="79"/>
      <c r="DX85" s="137"/>
      <c r="DY85" s="79"/>
      <c r="DZ85" s="137"/>
      <c r="EA85" s="69"/>
      <c r="EB85" s="137">
        <f>(EA85*$E85*$F85*((1-$G85)+$G85*$K85*$H85))</f>
        <v>0</v>
      </c>
      <c r="EC85" s="79"/>
      <c r="ED85" s="137">
        <f>(EC85*$E85*$F85*((1-$G85)+$G85*$K85*$H85))</f>
        <v>0</v>
      </c>
      <c r="EE85" s="79"/>
      <c r="EF85" s="137">
        <f>(EE85*$E85*$F85*((1-$G85)+$G85*$K85*$H85))</f>
        <v>0</v>
      </c>
      <c r="EG85" s="79"/>
      <c r="EH85" s="137">
        <f>(EG85*$E85*$F85*((1-$G85)+$G85*$K85*$H85))</f>
        <v>0</v>
      </c>
      <c r="EI85" s="79"/>
      <c r="EJ85" s="70">
        <f t="shared" ref="EJ85:EJ106" si="155">EI85*E85*F85*H85*K85*$EJ$9</f>
        <v>0</v>
      </c>
      <c r="EK85" s="79"/>
      <c r="EL85" s="137">
        <f>(EK85*$E85*$F85*((1-$G85)+$G85*$K85*$H85))</f>
        <v>0</v>
      </c>
      <c r="EM85" s="69">
        <v>96</v>
      </c>
      <c r="EN85" s="137">
        <f>(EM85*$E85*$F85*((1-$G85)+$G85*$L85*$H85))</f>
        <v>739718.23693824001</v>
      </c>
      <c r="EO85" s="75"/>
      <c r="EP85" s="75"/>
      <c r="EQ85" s="76">
        <f t="shared" si="151"/>
        <v>4682</v>
      </c>
      <c r="ER85" s="76">
        <f t="shared" si="152"/>
        <v>34527753.193749748</v>
      </c>
    </row>
    <row r="86" spans="1:148" s="3" customFormat="1" ht="61.5" customHeight="1" x14ac:dyDescent="0.25">
      <c r="A86" s="54"/>
      <c r="B86" s="54">
        <v>58</v>
      </c>
      <c r="C86" s="219" t="s">
        <v>304</v>
      </c>
      <c r="D86" s="117" t="s">
        <v>305</v>
      </c>
      <c r="E86" s="64">
        <v>13916</v>
      </c>
      <c r="F86" s="165">
        <v>1.41</v>
      </c>
      <c r="G86" s="220">
        <v>8.7900000000000006E-2</v>
      </c>
      <c r="H86" s="119">
        <v>1</v>
      </c>
      <c r="I86" s="120"/>
      <c r="J86" s="127"/>
      <c r="K86" s="133">
        <v>1.4</v>
      </c>
      <c r="L86" s="133">
        <v>1.68</v>
      </c>
      <c r="M86" s="133">
        <v>2.23</v>
      </c>
      <c r="N86" s="134">
        <v>2.57</v>
      </c>
      <c r="O86" s="79"/>
      <c r="P86" s="137">
        <f t="shared" ref="P86:P112" si="156">(O86*$E86*$F86*((1-$G86)+$G86*$K86*$H86))</f>
        <v>0</v>
      </c>
      <c r="Q86" s="129"/>
      <c r="R86" s="137">
        <f t="shared" ref="R86:R111" si="157">(Q86*$E86*$F86*((1-$G86)+$G86*$K86*$H86))</f>
        <v>0</v>
      </c>
      <c r="S86" s="71">
        <v>112</v>
      </c>
      <c r="T86" s="69">
        <f>(S86*$E86*$F86*((1-$G86)+$G86*$K86*$H86))</f>
        <v>2274882.8535551997</v>
      </c>
      <c r="U86" s="79"/>
      <c r="V86" s="137">
        <f t="shared" ref="V86:V112" si="158">(U86*$E86*$F86*((1-$G86)+$G86*$K86*$H86))</f>
        <v>0</v>
      </c>
      <c r="W86" s="79"/>
      <c r="X86" s="137">
        <f t="shared" ref="X86:X112" si="159">(W86*$E86*$F86*((1-$G86)+$G86*$K86*$H86))</f>
        <v>0</v>
      </c>
      <c r="Y86" s="69"/>
      <c r="Z86" s="71">
        <f t="shared" si="153"/>
        <v>0</v>
      </c>
      <c r="AA86" s="80"/>
      <c r="AB86" s="137">
        <f t="shared" ref="AB86:AB112" si="160">(AA86*$E86*$F86*((1-$G86)+$G86*$K86*$H86))</f>
        <v>0</v>
      </c>
      <c r="AC86" s="71"/>
      <c r="AD86" s="71"/>
      <c r="AE86" s="71">
        <v>12</v>
      </c>
      <c r="AF86" s="137">
        <f>(AE86*$E86*$F86*((1-$G86)+$G86*$K86*$H86))</f>
        <v>243737.44859520003</v>
      </c>
      <c r="AG86" s="80"/>
      <c r="AH86" s="137">
        <f t="shared" ref="AH86:AH112" si="161">(AG86*$E86*$F86*((1-$G86)+$G86*$L86*$H86))</f>
        <v>0</v>
      </c>
      <c r="AI86" s="80"/>
      <c r="AJ86" s="137">
        <f t="shared" ref="AJ86:AJ112" si="162">(AI86*$E86*$F86*((1-$G86)+$G86*$L86*$H86))</f>
        <v>0</v>
      </c>
      <c r="AK86" s="79"/>
      <c r="AL86" s="137">
        <f t="shared" ref="AL86:AL112" si="163">(AK86*$E86*$F86*((1-$G86)+$G86*$K86*$H86))</f>
        <v>0</v>
      </c>
      <c r="AM86" s="71"/>
      <c r="AN86" s="71">
        <f t="shared" si="154"/>
        <v>0</v>
      </c>
      <c r="AO86" s="79"/>
      <c r="AP86" s="137">
        <f t="shared" ref="AP86:AP112" si="164">(AO86*$E86*$F86*((1-$G86)+$G86*$K86*$H86))</f>
        <v>0</v>
      </c>
      <c r="AQ86" s="79"/>
      <c r="AR86" s="137">
        <f t="shared" ref="AR86:AR112" si="165">(AQ86*$E86*$F86*((1-$G86)+$G86*$K86*$H86))</f>
        <v>0</v>
      </c>
      <c r="AS86" s="80"/>
      <c r="AT86" s="137">
        <f t="shared" ref="AT86:AT112" si="166">(AS86*$E86*$F86*((1-$G86)+$G86*$K86*$H86))</f>
        <v>0</v>
      </c>
      <c r="AU86" s="80"/>
      <c r="AV86" s="137">
        <f t="shared" ref="AV86:AV112" si="167">(AU86*$E86*$F86*((1-$G86)+$G86*$K86*$H86))</f>
        <v>0</v>
      </c>
      <c r="AW86" s="79"/>
      <c r="AX86" s="137">
        <f t="shared" ref="AX86:AX112" si="168">(AW86*$E86*$F86*((1-$G86)+$G86*$K86*$H86))</f>
        <v>0</v>
      </c>
      <c r="AY86" s="79"/>
      <c r="AZ86" s="137">
        <f>(AY86*$E86*$F86*((1-$G86)+$G86*$K86*$H86))</f>
        <v>0</v>
      </c>
      <c r="BA86" s="69">
        <v>120</v>
      </c>
      <c r="BB86" s="69">
        <f>(BA86*$E86*$F86*((1-$G86)+$G86*$K86*$H86))</f>
        <v>2437374.4859519997</v>
      </c>
      <c r="BC86" s="79"/>
      <c r="BD86" s="137">
        <f t="shared" ref="BD86:BD112" si="169">(BC86*$E86*$F86*((1-$G86)+$G86*$K86*$H86))</f>
        <v>0</v>
      </c>
      <c r="BE86" s="79">
        <v>31</v>
      </c>
      <c r="BF86" s="137">
        <f t="shared" ref="BF86:BF112" si="170">(BE86*$E86*$F86*((1-$G86)+$G86*$K86*$H86))</f>
        <v>629655.07553760009</v>
      </c>
      <c r="BG86" s="79">
        <v>30</v>
      </c>
      <c r="BH86" s="137">
        <f>(BG86*$E86*$F86*((1-$G86)+$G86*$K86*$H86))</f>
        <v>609343.62148799992</v>
      </c>
      <c r="BI86" s="69"/>
      <c r="BJ86" s="69">
        <f t="shared" ref="BJ86:BJ112" si="171">(BI86*$E86*$F86*((1-$G86)+$G86*$K86*$H86))</f>
        <v>0</v>
      </c>
      <c r="BK86" s="79"/>
      <c r="BL86" s="137">
        <f t="shared" ref="BL86:BL112" si="172">(BK86*$E86*$F86*((1-$G86)+$G86*$K86*$H86))</f>
        <v>0</v>
      </c>
      <c r="BM86" s="79"/>
      <c r="BN86" s="137">
        <f t="shared" ref="BN86:BN112" si="173">(BM86*$E86*$F86*((1-$G86)+$G86*$K86*$H86))</f>
        <v>0</v>
      </c>
      <c r="BO86" s="79"/>
      <c r="BP86" s="137">
        <f t="shared" ref="BP86:BP112" si="174">(BO86*$E86*$F86*((1-$G86)+$G86*$K86*$H86))</f>
        <v>0</v>
      </c>
      <c r="BQ86" s="79"/>
      <c r="BR86" s="137">
        <f t="shared" ref="BR86:BR112" si="175">(BQ86*$E86*$F86*((1-$G86)+$G86*$K86*$H86))</f>
        <v>0</v>
      </c>
      <c r="BS86" s="79"/>
      <c r="BT86" s="137">
        <f t="shared" ref="BT86:BT112" si="176">(BS86*$E86*$F86*((1-$G86)+$G86*$K86*$H86))</f>
        <v>0</v>
      </c>
      <c r="BU86" s="79"/>
      <c r="BV86" s="137">
        <f t="shared" ref="BV86:BV112" si="177">(BU86*$E86*$F86*((1-$G86)+$G86*$K86*$H86))</f>
        <v>0</v>
      </c>
      <c r="BW86" s="79"/>
      <c r="BX86" s="137">
        <f t="shared" ref="BX86:BX112" si="178">(BW86*$E86*$F86*((1-$G86)+$G86*$K86*$H86))</f>
        <v>0</v>
      </c>
      <c r="BY86" s="83"/>
      <c r="BZ86" s="137">
        <f t="shared" ref="BZ86:BZ112" si="179">(BY86*$E86*$F86*((1-$G86)+$G86*$K86*$H86))</f>
        <v>0</v>
      </c>
      <c r="CA86" s="79">
        <v>10</v>
      </c>
      <c r="CB86" s="137">
        <f>(CA86*$E86*$F86*((1-$G86)+$G86*$K86*$H86))</f>
        <v>203114.540496</v>
      </c>
      <c r="CC86" s="80">
        <v>3</v>
      </c>
      <c r="CD86" s="137">
        <f>(CC86*$E86*$F86*((1-$G86)+$G86*$K86*$H86))</f>
        <v>60934.362148800006</v>
      </c>
      <c r="CE86" s="79">
        <v>50</v>
      </c>
      <c r="CF86" s="137">
        <f>(CE86*$E86*$F86*((1-$G86)+$G86*$K86*$H86))</f>
        <v>1015572.7024800001</v>
      </c>
      <c r="CG86" s="79">
        <v>10</v>
      </c>
      <c r="CH86" s="137">
        <f>(CG86*$E86*$F86*((1-$G86)+$G86*$K86*$H86))</f>
        <v>203114.540496</v>
      </c>
      <c r="CI86" s="79"/>
      <c r="CJ86" s="137">
        <f t="shared" ref="CJ86:CJ112" si="180">(CI86*$E86*$F86*((1-$G86)+$G86*$K86*$H86))</f>
        <v>0</v>
      </c>
      <c r="CK86" s="69"/>
      <c r="CL86" s="137">
        <f t="shared" ref="CL86:CL112" si="181">(CK86*$E86*$F86*((1-$G86)+$G86*$K86*$H86))</f>
        <v>0</v>
      </c>
      <c r="CM86" s="80">
        <v>9</v>
      </c>
      <c r="CN86" s="137">
        <f>(CM86*$E86*$F86*((1-$G86)+$G86*$L86*$H86))</f>
        <v>187149.41895887998</v>
      </c>
      <c r="CO86" s="79"/>
      <c r="CP86" s="137">
        <f t="shared" ref="CP86:CP112" si="182">(CO86*$E86*$F86*((1-$G86)+$G86*$L86*$H86))</f>
        <v>0</v>
      </c>
      <c r="CQ86" s="79">
        <v>8</v>
      </c>
      <c r="CR86" s="137">
        <f>(CQ86*$E86*$F86*((1-$G86)+$G86*$L86*$H86))</f>
        <v>166355.03907455996</v>
      </c>
      <c r="CS86" s="80">
        <v>20</v>
      </c>
      <c r="CT86" s="137">
        <f>(CS86*$E86*$F86*((1-$G86)+$G86*$K86*$H86))</f>
        <v>406229.080992</v>
      </c>
      <c r="CU86" s="80"/>
      <c r="CV86" s="137"/>
      <c r="CW86" s="80"/>
      <c r="CX86" s="137"/>
      <c r="CY86" s="79">
        <v>0</v>
      </c>
      <c r="CZ86" s="137">
        <f t="shared" ref="CZ86:CZ112" si="183">(CY86*$E86*$F86*((1-$G86)+$G86*$L86*$H86))</f>
        <v>0</v>
      </c>
      <c r="DA86" s="79"/>
      <c r="DB86" s="137"/>
      <c r="DC86" s="69">
        <v>300</v>
      </c>
      <c r="DD86" s="137">
        <f>(DC86*$E86*$F86*((1-$G86)+$G86*$L86*$H86))</f>
        <v>6238313.9652959993</v>
      </c>
      <c r="DE86" s="80"/>
      <c r="DF86" s="137"/>
      <c r="DG86" s="79"/>
      <c r="DH86" s="137"/>
      <c r="DI86" s="79"/>
      <c r="DJ86" s="137"/>
      <c r="DK86" s="79"/>
      <c r="DL86" s="137"/>
      <c r="DM86" s="79"/>
      <c r="DN86" s="137">
        <f t="shared" ref="DN86:DN87" si="184">(DM86*$E86*$F86*((1-$G86)+$G86*$L86*$H86))</f>
        <v>0</v>
      </c>
      <c r="DO86" s="79"/>
      <c r="DP86" s="137">
        <f t="shared" ref="DP86:DP112" si="185">(DO86*$E86*$F86*((1-$G86)+$G86*$L86*$H86))</f>
        <v>0</v>
      </c>
      <c r="DQ86" s="79"/>
      <c r="DR86" s="137"/>
      <c r="DS86" s="79"/>
      <c r="DT86" s="137"/>
      <c r="DU86" s="79"/>
      <c r="DV86" s="137"/>
      <c r="DW86" s="79"/>
      <c r="DX86" s="137"/>
      <c r="DY86" s="79"/>
      <c r="DZ86" s="137"/>
      <c r="EA86" s="69"/>
      <c r="EB86" s="137">
        <f t="shared" ref="EB86:EB112" si="186">(EA86*$E86*$F86*((1-$G86)+$G86*$K86*$H86))</f>
        <v>0</v>
      </c>
      <c r="EC86" s="79"/>
      <c r="ED86" s="137">
        <f t="shared" ref="ED86:ED112" si="187">(EC86*$E86*$F86*((1-$G86)+$G86*$K86*$H86))</f>
        <v>0</v>
      </c>
      <c r="EE86" s="79"/>
      <c r="EF86" s="137">
        <f t="shared" ref="EF86:EF112" si="188">(EE86*$E86*$F86*((1-$G86)+$G86*$K86*$H86))</f>
        <v>0</v>
      </c>
      <c r="EG86" s="79"/>
      <c r="EH86" s="137">
        <f t="shared" ref="EH86:EH112" si="189">(EG86*$E86*$F86*((1-$G86)+$G86*$K86*$H86))</f>
        <v>0</v>
      </c>
      <c r="EI86" s="79"/>
      <c r="EJ86" s="71">
        <f t="shared" si="155"/>
        <v>0</v>
      </c>
      <c r="EK86" s="79"/>
      <c r="EL86" s="137">
        <f t="shared" ref="EL86:EL112" si="190">(EK86*$E86*$F86*((1-$G86)+$G86*$K86*$H86))</f>
        <v>0</v>
      </c>
      <c r="EM86" s="69">
        <v>50</v>
      </c>
      <c r="EN86" s="137">
        <f>(EM86*$E86*$F86*((1-$G86)+$G86*$L86*$H86))</f>
        <v>1039718.994216</v>
      </c>
      <c r="EO86" s="75"/>
      <c r="EP86" s="75"/>
      <c r="EQ86" s="76">
        <f t="shared" si="151"/>
        <v>765</v>
      </c>
      <c r="ER86" s="76">
        <f t="shared" si="152"/>
        <v>15715496.129286237</v>
      </c>
    </row>
    <row r="87" spans="1:148" s="221" customFormat="1" ht="60" customHeight="1" x14ac:dyDescent="0.25">
      <c r="A87" s="54"/>
      <c r="B87" s="54">
        <v>59</v>
      </c>
      <c r="C87" s="219" t="s">
        <v>306</v>
      </c>
      <c r="D87" s="156" t="s">
        <v>307</v>
      </c>
      <c r="E87" s="64">
        <v>13916</v>
      </c>
      <c r="F87" s="165">
        <v>2.0299999999999998</v>
      </c>
      <c r="G87" s="220">
        <v>0.25890000000000002</v>
      </c>
      <c r="H87" s="119">
        <v>1</v>
      </c>
      <c r="I87" s="120"/>
      <c r="J87" s="127"/>
      <c r="K87" s="118">
        <v>1.4</v>
      </c>
      <c r="L87" s="118">
        <v>1.68</v>
      </c>
      <c r="M87" s="118">
        <v>2.23</v>
      </c>
      <c r="N87" s="121">
        <v>2.57</v>
      </c>
      <c r="O87" s="79"/>
      <c r="P87" s="137">
        <f t="shared" si="156"/>
        <v>0</v>
      </c>
      <c r="Q87" s="129"/>
      <c r="R87" s="137">
        <f t="shared" si="157"/>
        <v>0</v>
      </c>
      <c r="S87" s="71">
        <v>309</v>
      </c>
      <c r="T87" s="69">
        <f t="shared" ref="T87:T130" si="191">(S87*$E87*$F87*((1-$G87)+$G87*$K87*$H87))</f>
        <v>9633073.8099791966</v>
      </c>
      <c r="U87" s="79">
        <v>0</v>
      </c>
      <c r="V87" s="137">
        <f t="shared" si="158"/>
        <v>0</v>
      </c>
      <c r="W87" s="79"/>
      <c r="X87" s="137">
        <f t="shared" si="159"/>
        <v>0</v>
      </c>
      <c r="Y87" s="69"/>
      <c r="Z87" s="70">
        <f t="shared" si="153"/>
        <v>0</v>
      </c>
      <c r="AA87" s="80"/>
      <c r="AB87" s="137">
        <f t="shared" si="160"/>
        <v>0</v>
      </c>
      <c r="AC87" s="70"/>
      <c r="AD87" s="70"/>
      <c r="AE87" s="71">
        <v>14</v>
      </c>
      <c r="AF87" s="137">
        <f t="shared" ref="AF87:AF112" si="192">(AE87*$E87*$F87*((1-$G87)+$G87*$K87*$H87))</f>
        <v>436449.94608319993</v>
      </c>
      <c r="AG87" s="80"/>
      <c r="AH87" s="137">
        <f t="shared" si="161"/>
        <v>0</v>
      </c>
      <c r="AI87" s="80">
        <v>0</v>
      </c>
      <c r="AJ87" s="137">
        <f t="shared" si="162"/>
        <v>0</v>
      </c>
      <c r="AK87" s="79"/>
      <c r="AL87" s="137">
        <f t="shared" si="163"/>
        <v>0</v>
      </c>
      <c r="AM87" s="71"/>
      <c r="AN87" s="71">
        <f t="shared" si="154"/>
        <v>0</v>
      </c>
      <c r="AO87" s="79">
        <v>0</v>
      </c>
      <c r="AP87" s="137">
        <f t="shared" si="164"/>
        <v>0</v>
      </c>
      <c r="AQ87" s="79"/>
      <c r="AR87" s="137">
        <f t="shared" si="165"/>
        <v>0</v>
      </c>
      <c r="AS87" s="80">
        <v>0</v>
      </c>
      <c r="AT87" s="137">
        <f t="shared" si="166"/>
        <v>0</v>
      </c>
      <c r="AU87" s="80"/>
      <c r="AV87" s="137">
        <f t="shared" si="167"/>
        <v>0</v>
      </c>
      <c r="AW87" s="79"/>
      <c r="AX87" s="137">
        <f t="shared" si="168"/>
        <v>0</v>
      </c>
      <c r="AY87" s="79">
        <v>0</v>
      </c>
      <c r="AZ87" s="137">
        <f t="shared" ref="AZ87:AZ112" si="193">(AY87*$E87*$F87*((1-$G87)+$G87*$K87*$H87))</f>
        <v>0</v>
      </c>
      <c r="BA87" s="69">
        <v>17</v>
      </c>
      <c r="BB87" s="69">
        <f>(BA87*$E87*$F87*((1-$G87)+$G87*$K87*$H87))</f>
        <v>529974.93452959997</v>
      </c>
      <c r="BC87" s="79"/>
      <c r="BD87" s="137">
        <f t="shared" si="169"/>
        <v>0</v>
      </c>
      <c r="BE87" s="79"/>
      <c r="BF87" s="137">
        <f t="shared" si="170"/>
        <v>0</v>
      </c>
      <c r="BG87" s="79"/>
      <c r="BH87" s="137">
        <f t="shared" ref="BH87:BH112" si="194">(BG87*$E87*$F87*((1-$G87)+$G87*$K87*$H87))</f>
        <v>0</v>
      </c>
      <c r="BI87" s="69">
        <v>91</v>
      </c>
      <c r="BJ87" s="69">
        <f t="shared" si="171"/>
        <v>2836924.6495407992</v>
      </c>
      <c r="BK87" s="79"/>
      <c r="BL87" s="137">
        <f t="shared" si="172"/>
        <v>0</v>
      </c>
      <c r="BM87" s="79"/>
      <c r="BN87" s="137">
        <f t="shared" si="173"/>
        <v>0</v>
      </c>
      <c r="BO87" s="79"/>
      <c r="BP87" s="137">
        <f t="shared" si="174"/>
        <v>0</v>
      </c>
      <c r="BQ87" s="79"/>
      <c r="BR87" s="137">
        <f t="shared" si="175"/>
        <v>0</v>
      </c>
      <c r="BS87" s="79"/>
      <c r="BT87" s="137">
        <f t="shared" si="176"/>
        <v>0</v>
      </c>
      <c r="BU87" s="79"/>
      <c r="BV87" s="137">
        <f t="shared" si="177"/>
        <v>0</v>
      </c>
      <c r="BW87" s="79"/>
      <c r="BX87" s="137">
        <f t="shared" si="178"/>
        <v>0</v>
      </c>
      <c r="BY87" s="83"/>
      <c r="BZ87" s="137">
        <f t="shared" si="179"/>
        <v>0</v>
      </c>
      <c r="CA87" s="79">
        <v>10</v>
      </c>
      <c r="CB87" s="137">
        <f t="shared" ref="CB87:CB112" si="195">(CA87*$E87*$F87*((1-$G87)+$G87*$K87*$H87))</f>
        <v>311749.96148799994</v>
      </c>
      <c r="CC87" s="80">
        <v>1</v>
      </c>
      <c r="CD87" s="137">
        <f>(CC87*$E87*$F87*((1-$G87)+$G87*$K87*$H87))</f>
        <v>31174.996148799994</v>
      </c>
      <c r="CE87" s="79">
        <v>0</v>
      </c>
      <c r="CF87" s="137">
        <f t="shared" ref="CF87:CF112" si="196">(CE87*$E87*$F87*((1-$G87)+$G87*$K87*$H87))</f>
        <v>0</v>
      </c>
      <c r="CG87" s="79">
        <v>0</v>
      </c>
      <c r="CH87" s="137">
        <f t="shared" ref="CH87:CH112" si="197">(CG87*$E87*$F87*((1-$G87)+$G87*$K87*$H87))</f>
        <v>0</v>
      </c>
      <c r="CI87" s="79">
        <v>0</v>
      </c>
      <c r="CJ87" s="137">
        <f t="shared" si="180"/>
        <v>0</v>
      </c>
      <c r="CK87" s="69"/>
      <c r="CL87" s="137">
        <f>(CK87*$E87*$F87*((1-$G87)+$G87*$K87*$H87))</f>
        <v>0</v>
      </c>
      <c r="CM87" s="80">
        <v>3</v>
      </c>
      <c r="CN87" s="137">
        <f>(CM87*$E87*$F87*((1-$G87)+$G87*$L87*$H87))</f>
        <v>99668.572358879974</v>
      </c>
      <c r="CO87" s="79">
        <v>0</v>
      </c>
      <c r="CP87" s="137">
        <f t="shared" si="182"/>
        <v>0</v>
      </c>
      <c r="CQ87" s="79">
        <v>2</v>
      </c>
      <c r="CR87" s="137">
        <f>(CQ87*$E87*$F87*((1-$G87)+$G87*$L87*$H87))</f>
        <v>66445.714905919987</v>
      </c>
      <c r="CS87" s="80">
        <v>0</v>
      </c>
      <c r="CT87" s="137"/>
      <c r="CU87" s="80">
        <v>0</v>
      </c>
      <c r="CV87" s="137"/>
      <c r="CW87" s="80"/>
      <c r="CX87" s="137"/>
      <c r="CY87" s="79">
        <v>85</v>
      </c>
      <c r="CZ87" s="137">
        <f>(CY87*$E87*$F87*((1-$G87)+$G87*$L87*$H87))</f>
        <v>2823942.8835015995</v>
      </c>
      <c r="DA87" s="79">
        <v>0</v>
      </c>
      <c r="DB87" s="137"/>
      <c r="DC87" s="79">
        <v>0</v>
      </c>
      <c r="DD87" s="137">
        <f>(DC87*$E87*$F87*((1-$G87)+$G87*$L87*$H87))</f>
        <v>0</v>
      </c>
      <c r="DE87" s="80">
        <v>0</v>
      </c>
      <c r="DF87" s="137"/>
      <c r="DG87" s="79">
        <v>0</v>
      </c>
      <c r="DH87" s="137"/>
      <c r="DI87" s="79">
        <v>0</v>
      </c>
      <c r="DJ87" s="137"/>
      <c r="DK87" s="79">
        <v>0</v>
      </c>
      <c r="DL87" s="137"/>
      <c r="DM87" s="69"/>
      <c r="DN87" s="137">
        <f t="shared" si="184"/>
        <v>0</v>
      </c>
      <c r="DO87" s="79"/>
      <c r="DP87" s="137">
        <f t="shared" si="185"/>
        <v>0</v>
      </c>
      <c r="DQ87" s="79"/>
      <c r="DR87" s="137"/>
      <c r="DS87" s="79"/>
      <c r="DT87" s="137"/>
      <c r="DU87" s="79">
        <v>0</v>
      </c>
      <c r="DV87" s="137"/>
      <c r="DW87" s="79">
        <v>0</v>
      </c>
      <c r="DX87" s="137"/>
      <c r="DY87" s="79">
        <v>0</v>
      </c>
      <c r="DZ87" s="137"/>
      <c r="EA87" s="69"/>
      <c r="EB87" s="137">
        <f t="shared" si="186"/>
        <v>0</v>
      </c>
      <c r="EC87" s="79"/>
      <c r="ED87" s="137">
        <f t="shared" si="187"/>
        <v>0</v>
      </c>
      <c r="EE87" s="79"/>
      <c r="EF87" s="137">
        <f t="shared" si="188"/>
        <v>0</v>
      </c>
      <c r="EG87" s="79"/>
      <c r="EH87" s="137">
        <f t="shared" si="189"/>
        <v>0</v>
      </c>
      <c r="EI87" s="79"/>
      <c r="EJ87" s="70">
        <f t="shared" si="155"/>
        <v>0</v>
      </c>
      <c r="EK87" s="79"/>
      <c r="EL87" s="137">
        <f t="shared" si="190"/>
        <v>0</v>
      </c>
      <c r="EM87" s="69"/>
      <c r="EN87" s="137">
        <f>(EM87*$E87*$F87*((1-$G87)+$G87*$L87*$H87))</f>
        <v>0</v>
      </c>
      <c r="EO87" s="75"/>
      <c r="EP87" s="75"/>
      <c r="EQ87" s="76">
        <f t="shared" si="151"/>
        <v>532</v>
      </c>
      <c r="ER87" s="76">
        <f t="shared" si="152"/>
        <v>16769405.468535993</v>
      </c>
    </row>
    <row r="88" spans="1:148" s="3" customFormat="1" ht="60" customHeight="1" x14ac:dyDescent="0.25">
      <c r="A88" s="54"/>
      <c r="B88" s="54">
        <v>60</v>
      </c>
      <c r="C88" s="219" t="s">
        <v>308</v>
      </c>
      <c r="D88" s="156" t="s">
        <v>309</v>
      </c>
      <c r="E88" s="64">
        <v>13916</v>
      </c>
      <c r="F88" s="165">
        <v>2.63</v>
      </c>
      <c r="G88" s="220">
        <v>0.23499999999999999</v>
      </c>
      <c r="H88" s="119">
        <v>1</v>
      </c>
      <c r="I88" s="120"/>
      <c r="J88" s="127"/>
      <c r="K88" s="118">
        <v>1.4</v>
      </c>
      <c r="L88" s="118">
        <v>1.68</v>
      </c>
      <c r="M88" s="118">
        <v>2.23</v>
      </c>
      <c r="N88" s="121">
        <v>2.57</v>
      </c>
      <c r="O88" s="79"/>
      <c r="P88" s="137">
        <f t="shared" si="156"/>
        <v>0</v>
      </c>
      <c r="Q88" s="129"/>
      <c r="R88" s="137">
        <f t="shared" si="157"/>
        <v>0</v>
      </c>
      <c r="S88" s="71">
        <v>81</v>
      </c>
      <c r="T88" s="69">
        <f>(S88*$E88*$F88*((1-$G88)+$G88*$K88*$H88))</f>
        <v>3243190.8751199995</v>
      </c>
      <c r="U88" s="79"/>
      <c r="V88" s="137">
        <f t="shared" si="158"/>
        <v>0</v>
      </c>
      <c r="W88" s="79"/>
      <c r="X88" s="137">
        <f t="shared" si="159"/>
        <v>0</v>
      </c>
      <c r="Y88" s="69"/>
      <c r="Z88" s="70">
        <f t="shared" si="153"/>
        <v>0</v>
      </c>
      <c r="AA88" s="80"/>
      <c r="AB88" s="137">
        <f t="shared" si="160"/>
        <v>0</v>
      </c>
      <c r="AC88" s="70"/>
      <c r="AD88" s="70"/>
      <c r="AE88" s="71"/>
      <c r="AF88" s="137">
        <f t="shared" si="192"/>
        <v>0</v>
      </c>
      <c r="AG88" s="80">
        <v>0</v>
      </c>
      <c r="AH88" s="137">
        <f t="shared" si="161"/>
        <v>0</v>
      </c>
      <c r="AI88" s="80"/>
      <c r="AJ88" s="137">
        <f>(AI88*$E88*$F88*((1-$G88)+$G88*$L88*$H88))</f>
        <v>0</v>
      </c>
      <c r="AK88" s="79"/>
      <c r="AL88" s="137">
        <f t="shared" si="163"/>
        <v>0</v>
      </c>
      <c r="AM88" s="71"/>
      <c r="AN88" s="71">
        <f t="shared" si="154"/>
        <v>0</v>
      </c>
      <c r="AO88" s="79"/>
      <c r="AP88" s="137">
        <f t="shared" si="164"/>
        <v>0</v>
      </c>
      <c r="AQ88" s="79"/>
      <c r="AR88" s="137">
        <f t="shared" si="165"/>
        <v>0</v>
      </c>
      <c r="AS88" s="80"/>
      <c r="AT88" s="137">
        <f t="shared" si="166"/>
        <v>0</v>
      </c>
      <c r="AU88" s="80"/>
      <c r="AV88" s="137">
        <f t="shared" si="167"/>
        <v>0</v>
      </c>
      <c r="AW88" s="79"/>
      <c r="AX88" s="137">
        <f t="shared" si="168"/>
        <v>0</v>
      </c>
      <c r="AY88" s="79"/>
      <c r="AZ88" s="137">
        <f t="shared" si="193"/>
        <v>0</v>
      </c>
      <c r="BA88" s="69">
        <v>72</v>
      </c>
      <c r="BB88" s="69">
        <f>(BA88*$E88*$F88*((1-$G88)+$G88*$K88*$H88))</f>
        <v>2882836.3334399993</v>
      </c>
      <c r="BC88" s="79"/>
      <c r="BD88" s="137">
        <f t="shared" si="169"/>
        <v>0</v>
      </c>
      <c r="BE88" s="79"/>
      <c r="BF88" s="137">
        <f t="shared" si="170"/>
        <v>0</v>
      </c>
      <c r="BG88" s="79"/>
      <c r="BH88" s="137">
        <f t="shared" si="194"/>
        <v>0</v>
      </c>
      <c r="BI88" s="69">
        <v>52</v>
      </c>
      <c r="BJ88" s="69">
        <f>(BI88*$E88*$F88*((1-$G88)+$G88*$K88*$H88))</f>
        <v>2082048.4630399996</v>
      </c>
      <c r="BK88" s="79"/>
      <c r="BL88" s="137">
        <f t="shared" si="172"/>
        <v>0</v>
      </c>
      <c r="BM88" s="79"/>
      <c r="BN88" s="137">
        <f t="shared" si="173"/>
        <v>0</v>
      </c>
      <c r="BO88" s="79"/>
      <c r="BP88" s="137">
        <f t="shared" si="174"/>
        <v>0</v>
      </c>
      <c r="BQ88" s="79"/>
      <c r="BR88" s="137">
        <f t="shared" si="175"/>
        <v>0</v>
      </c>
      <c r="BS88" s="79"/>
      <c r="BT88" s="137">
        <f t="shared" si="176"/>
        <v>0</v>
      </c>
      <c r="BU88" s="79"/>
      <c r="BV88" s="137">
        <f t="shared" si="177"/>
        <v>0</v>
      </c>
      <c r="BW88" s="79"/>
      <c r="BX88" s="137">
        <f t="shared" si="178"/>
        <v>0</v>
      </c>
      <c r="BY88" s="83"/>
      <c r="BZ88" s="137">
        <f t="shared" si="179"/>
        <v>0</v>
      </c>
      <c r="CA88" s="79"/>
      <c r="CB88" s="137">
        <f t="shared" si="195"/>
        <v>0</v>
      </c>
      <c r="CC88" s="80"/>
      <c r="CD88" s="137">
        <f t="shared" ref="CD88:CD112" si="198">(CC88*$E88*$F88*((1-$G88)+$G88*$K88*$H88))</f>
        <v>0</v>
      </c>
      <c r="CE88" s="79"/>
      <c r="CF88" s="137">
        <f t="shared" si="196"/>
        <v>0</v>
      </c>
      <c r="CG88" s="79"/>
      <c r="CH88" s="137">
        <f t="shared" si="197"/>
        <v>0</v>
      </c>
      <c r="CI88" s="79"/>
      <c r="CJ88" s="137">
        <f t="shared" si="180"/>
        <v>0</v>
      </c>
      <c r="CK88" s="69">
        <v>50</v>
      </c>
      <c r="CL88" s="137">
        <f>(CK88*$E88*$F88*((1-$G88)+$G88*$K88*$H88))</f>
        <v>2001969.6759999997</v>
      </c>
      <c r="CM88" s="80"/>
      <c r="CN88" s="137">
        <f t="shared" ref="CN88:CN112" si="199">(CM88*$E88*$F88*((1-$G88)+$G88*$L88*$H88))</f>
        <v>0</v>
      </c>
      <c r="CO88" s="79"/>
      <c r="CP88" s="137">
        <f t="shared" si="182"/>
        <v>0</v>
      </c>
      <c r="CQ88" s="79"/>
      <c r="CR88" s="137">
        <f t="shared" ref="CR88:CR112" si="200">(CQ88*$E88*$F88*((1-$G88)+$G88*$L88*$H88))</f>
        <v>0</v>
      </c>
      <c r="CS88" s="80"/>
      <c r="CT88" s="137"/>
      <c r="CU88" s="80"/>
      <c r="CV88" s="137"/>
      <c r="CW88" s="80"/>
      <c r="CX88" s="137"/>
      <c r="CY88" s="79"/>
      <c r="CZ88" s="137">
        <f t="shared" si="183"/>
        <v>0</v>
      </c>
      <c r="DA88" s="79"/>
      <c r="DB88" s="137"/>
      <c r="DC88" s="79"/>
      <c r="DD88" s="137">
        <f t="shared" ref="DD88:DD112" si="201">(DC88*$E88*$F88*((1-$G88)+$G88*$L88*$H88))</f>
        <v>0</v>
      </c>
      <c r="DE88" s="80"/>
      <c r="DF88" s="137"/>
      <c r="DG88" s="79"/>
      <c r="DH88" s="137"/>
      <c r="DI88" s="79"/>
      <c r="DJ88" s="137"/>
      <c r="DK88" s="79"/>
      <c r="DL88" s="137"/>
      <c r="DM88" s="69">
        <v>180</v>
      </c>
      <c r="DN88" s="137">
        <f>(DM88*$E88*$F88*((1-$G88)+$G88*$L88*$H88))</f>
        <v>7640570.3371199993</v>
      </c>
      <c r="DO88" s="79"/>
      <c r="DP88" s="137">
        <f t="shared" si="185"/>
        <v>0</v>
      </c>
      <c r="DQ88" s="79"/>
      <c r="DR88" s="137"/>
      <c r="DS88" s="79"/>
      <c r="DT88" s="137"/>
      <c r="DU88" s="79"/>
      <c r="DV88" s="137"/>
      <c r="DW88" s="79"/>
      <c r="DX88" s="137"/>
      <c r="DY88" s="79"/>
      <c r="DZ88" s="137"/>
      <c r="EA88" s="69"/>
      <c r="EB88" s="137">
        <f t="shared" si="186"/>
        <v>0</v>
      </c>
      <c r="EC88" s="79"/>
      <c r="ED88" s="137">
        <f t="shared" si="187"/>
        <v>0</v>
      </c>
      <c r="EE88" s="79"/>
      <c r="EF88" s="137">
        <f t="shared" si="188"/>
        <v>0</v>
      </c>
      <c r="EG88" s="79"/>
      <c r="EH88" s="137">
        <f t="shared" si="189"/>
        <v>0</v>
      </c>
      <c r="EI88" s="79"/>
      <c r="EJ88" s="70">
        <f t="shared" si="155"/>
        <v>0</v>
      </c>
      <c r="EK88" s="79"/>
      <c r="EL88" s="137">
        <f t="shared" si="190"/>
        <v>0</v>
      </c>
      <c r="EM88" s="69"/>
      <c r="EN88" s="137">
        <f t="shared" ref="EN88:EN128" si="202">(EM88*$E88*$F88*((1-$G88)+$G88*$L88*$H88))</f>
        <v>0</v>
      </c>
      <c r="EO88" s="75"/>
      <c r="EP88" s="75"/>
      <c r="EQ88" s="76">
        <f t="shared" si="151"/>
        <v>435</v>
      </c>
      <c r="ER88" s="76">
        <f t="shared" si="152"/>
        <v>17850615.684719998</v>
      </c>
    </row>
    <row r="89" spans="1:148" s="3" customFormat="1" ht="60" customHeight="1" x14ac:dyDescent="0.25">
      <c r="A89" s="54"/>
      <c r="B89" s="54">
        <v>61</v>
      </c>
      <c r="C89" s="219" t="s">
        <v>310</v>
      </c>
      <c r="D89" s="156" t="s">
        <v>311</v>
      </c>
      <c r="E89" s="64">
        <v>13916</v>
      </c>
      <c r="F89" s="165">
        <v>4.1900000000000004</v>
      </c>
      <c r="G89" s="220">
        <v>3.1399999999999997E-2</v>
      </c>
      <c r="H89" s="119">
        <v>1</v>
      </c>
      <c r="I89" s="120"/>
      <c r="J89" s="127"/>
      <c r="K89" s="118">
        <v>1.4</v>
      </c>
      <c r="L89" s="118">
        <v>1.68</v>
      </c>
      <c r="M89" s="118">
        <v>2.23</v>
      </c>
      <c r="N89" s="121">
        <v>2.57</v>
      </c>
      <c r="O89" s="79"/>
      <c r="P89" s="137">
        <f t="shared" si="156"/>
        <v>0</v>
      </c>
      <c r="Q89" s="129"/>
      <c r="R89" s="137">
        <f t="shared" si="157"/>
        <v>0</v>
      </c>
      <c r="S89" s="71">
        <v>408</v>
      </c>
      <c r="T89" s="69">
        <f t="shared" si="191"/>
        <v>24088478.704819202</v>
      </c>
      <c r="U89" s="79"/>
      <c r="V89" s="137">
        <f t="shared" si="158"/>
        <v>0</v>
      </c>
      <c r="W89" s="79"/>
      <c r="X89" s="137">
        <f t="shared" si="159"/>
        <v>0</v>
      </c>
      <c r="Y89" s="69"/>
      <c r="Z89" s="70">
        <f t="shared" si="153"/>
        <v>0</v>
      </c>
      <c r="AA89" s="80"/>
      <c r="AB89" s="137">
        <f t="shared" si="160"/>
        <v>0</v>
      </c>
      <c r="AC89" s="70"/>
      <c r="AD89" s="70"/>
      <c r="AE89" s="71"/>
      <c r="AF89" s="137">
        <f t="shared" si="192"/>
        <v>0</v>
      </c>
      <c r="AG89" s="80"/>
      <c r="AH89" s="137">
        <f>(AG89*$E89*$F89*((1-$G89)+$G89*$L89*$H89))</f>
        <v>0</v>
      </c>
      <c r="AI89" s="80"/>
      <c r="AJ89" s="137">
        <f t="shared" si="162"/>
        <v>0</v>
      </c>
      <c r="AK89" s="79"/>
      <c r="AL89" s="137">
        <f t="shared" si="163"/>
        <v>0</v>
      </c>
      <c r="AM89" s="71"/>
      <c r="AN89" s="71">
        <f t="shared" si="154"/>
        <v>0</v>
      </c>
      <c r="AO89" s="79"/>
      <c r="AP89" s="137">
        <f t="shared" si="164"/>
        <v>0</v>
      </c>
      <c r="AQ89" s="79"/>
      <c r="AR89" s="137">
        <f t="shared" si="165"/>
        <v>0</v>
      </c>
      <c r="AS89" s="80"/>
      <c r="AT89" s="137">
        <f t="shared" si="166"/>
        <v>0</v>
      </c>
      <c r="AU89" s="80"/>
      <c r="AV89" s="137">
        <f t="shared" si="167"/>
        <v>0</v>
      </c>
      <c r="AW89" s="79"/>
      <c r="AX89" s="137">
        <f t="shared" si="168"/>
        <v>0</v>
      </c>
      <c r="AY89" s="79"/>
      <c r="AZ89" s="137">
        <f t="shared" si="193"/>
        <v>0</v>
      </c>
      <c r="BA89" s="69"/>
      <c r="BB89" s="69">
        <f t="shared" ref="BB89:BB112" si="203">(BA89*$E89*$F89*((1-$G89)+$G89*$K89*$H89))</f>
        <v>0</v>
      </c>
      <c r="BC89" s="79"/>
      <c r="BD89" s="137">
        <f t="shared" si="169"/>
        <v>0</v>
      </c>
      <c r="BE89" s="79"/>
      <c r="BF89" s="137">
        <f t="shared" si="170"/>
        <v>0</v>
      </c>
      <c r="BG89" s="79"/>
      <c r="BH89" s="137">
        <f t="shared" si="194"/>
        <v>0</v>
      </c>
      <c r="BI89" s="69"/>
      <c r="BJ89" s="69">
        <f t="shared" si="171"/>
        <v>0</v>
      </c>
      <c r="BK89" s="79"/>
      <c r="BL89" s="137">
        <f t="shared" si="172"/>
        <v>0</v>
      </c>
      <c r="BM89" s="79"/>
      <c r="BN89" s="137">
        <f t="shared" si="173"/>
        <v>0</v>
      </c>
      <c r="BO89" s="79"/>
      <c r="BP89" s="137">
        <f t="shared" si="174"/>
        <v>0</v>
      </c>
      <c r="BQ89" s="79"/>
      <c r="BR89" s="137">
        <f t="shared" si="175"/>
        <v>0</v>
      </c>
      <c r="BS89" s="79"/>
      <c r="BT89" s="137">
        <f t="shared" si="176"/>
        <v>0</v>
      </c>
      <c r="BU89" s="79"/>
      <c r="BV89" s="137">
        <f t="shared" si="177"/>
        <v>0</v>
      </c>
      <c r="BW89" s="79"/>
      <c r="BX89" s="137">
        <f t="shared" si="178"/>
        <v>0</v>
      </c>
      <c r="BY89" s="83"/>
      <c r="BZ89" s="137">
        <f t="shared" si="179"/>
        <v>0</v>
      </c>
      <c r="CA89" s="79"/>
      <c r="CB89" s="137">
        <f>(CA89*$E89*$F89*((1-$G89)+$G89*$K89*$H89))</f>
        <v>0</v>
      </c>
      <c r="CC89" s="80"/>
      <c r="CD89" s="137">
        <f t="shared" si="198"/>
        <v>0</v>
      </c>
      <c r="CE89" s="79"/>
      <c r="CF89" s="137">
        <f t="shared" si="196"/>
        <v>0</v>
      </c>
      <c r="CG89" s="79"/>
      <c r="CH89" s="137">
        <f t="shared" si="197"/>
        <v>0</v>
      </c>
      <c r="CI89" s="79"/>
      <c r="CJ89" s="137">
        <f t="shared" si="180"/>
        <v>0</v>
      </c>
      <c r="CK89" s="69">
        <v>50</v>
      </c>
      <c r="CL89" s="137">
        <f>(CK89*$E89*$F89*((1-$G89)+$G89*$K89*$H89))</f>
        <v>2952019.44912</v>
      </c>
      <c r="CM89" s="80"/>
      <c r="CN89" s="137">
        <f t="shared" si="199"/>
        <v>0</v>
      </c>
      <c r="CO89" s="79"/>
      <c r="CP89" s="137">
        <f t="shared" si="182"/>
        <v>0</v>
      </c>
      <c r="CQ89" s="79"/>
      <c r="CR89" s="137">
        <f t="shared" si="200"/>
        <v>0</v>
      </c>
      <c r="CS89" s="80"/>
      <c r="CT89" s="137"/>
      <c r="CU89" s="80"/>
      <c r="CV89" s="137"/>
      <c r="CW89" s="80"/>
      <c r="CX89" s="137"/>
      <c r="CY89" s="79"/>
      <c r="CZ89" s="137">
        <f t="shared" si="183"/>
        <v>0</v>
      </c>
      <c r="DA89" s="79"/>
      <c r="DB89" s="137"/>
      <c r="DC89" s="79"/>
      <c r="DD89" s="137">
        <f t="shared" si="201"/>
        <v>0</v>
      </c>
      <c r="DE89" s="80"/>
      <c r="DF89" s="137"/>
      <c r="DG89" s="79"/>
      <c r="DH89" s="137"/>
      <c r="DI89" s="79"/>
      <c r="DJ89" s="137"/>
      <c r="DK89" s="79"/>
      <c r="DL89" s="137"/>
      <c r="DM89" s="69"/>
      <c r="DN89" s="137"/>
      <c r="DO89" s="79"/>
      <c r="DP89" s="137">
        <f t="shared" si="185"/>
        <v>0</v>
      </c>
      <c r="DQ89" s="79"/>
      <c r="DR89" s="137"/>
      <c r="DS89" s="79"/>
      <c r="DT89" s="137"/>
      <c r="DU89" s="79"/>
      <c r="DV89" s="137"/>
      <c r="DW89" s="79"/>
      <c r="DX89" s="137"/>
      <c r="DY89" s="79"/>
      <c r="DZ89" s="137"/>
      <c r="EA89" s="69"/>
      <c r="EB89" s="137">
        <f t="shared" si="186"/>
        <v>0</v>
      </c>
      <c r="EC89" s="79"/>
      <c r="ED89" s="137">
        <f t="shared" si="187"/>
        <v>0</v>
      </c>
      <c r="EE89" s="79"/>
      <c r="EF89" s="137">
        <f t="shared" si="188"/>
        <v>0</v>
      </c>
      <c r="EG89" s="79"/>
      <c r="EH89" s="137">
        <f t="shared" si="189"/>
        <v>0</v>
      </c>
      <c r="EI89" s="79"/>
      <c r="EJ89" s="70">
        <f t="shared" si="155"/>
        <v>0</v>
      </c>
      <c r="EK89" s="79"/>
      <c r="EL89" s="137">
        <f t="shared" si="190"/>
        <v>0</v>
      </c>
      <c r="EM89" s="69">
        <v>36</v>
      </c>
      <c r="EN89" s="137">
        <f t="shared" si="202"/>
        <v>2143909.1977228806</v>
      </c>
      <c r="EO89" s="75"/>
      <c r="EP89" s="75"/>
      <c r="EQ89" s="76">
        <f t="shared" si="151"/>
        <v>494</v>
      </c>
      <c r="ER89" s="76">
        <f t="shared" si="152"/>
        <v>29184407.351662084</v>
      </c>
    </row>
    <row r="90" spans="1:148" s="3" customFormat="1" ht="60" customHeight="1" x14ac:dyDescent="0.25">
      <c r="A90" s="54"/>
      <c r="B90" s="54">
        <v>62</v>
      </c>
      <c r="C90" s="219" t="s">
        <v>312</v>
      </c>
      <c r="D90" s="156" t="s">
        <v>313</v>
      </c>
      <c r="E90" s="64">
        <v>13916</v>
      </c>
      <c r="F90" s="165">
        <v>4.93</v>
      </c>
      <c r="G90" s="220">
        <v>2.0400000000000001E-2</v>
      </c>
      <c r="H90" s="119">
        <v>1</v>
      </c>
      <c r="I90" s="120"/>
      <c r="J90" s="127"/>
      <c r="K90" s="118">
        <v>1.4</v>
      </c>
      <c r="L90" s="118">
        <v>1.68</v>
      </c>
      <c r="M90" s="118">
        <v>2.23</v>
      </c>
      <c r="N90" s="121">
        <v>2.57</v>
      </c>
      <c r="O90" s="79"/>
      <c r="P90" s="137">
        <f t="shared" si="156"/>
        <v>0</v>
      </c>
      <c r="Q90" s="129"/>
      <c r="R90" s="137">
        <f t="shared" si="157"/>
        <v>0</v>
      </c>
      <c r="S90" s="71">
        <v>57</v>
      </c>
      <c r="T90" s="69">
        <f t="shared" si="191"/>
        <v>3942445.1269055996</v>
      </c>
      <c r="U90" s="79"/>
      <c r="V90" s="137">
        <f t="shared" si="158"/>
        <v>0</v>
      </c>
      <c r="W90" s="79"/>
      <c r="X90" s="137">
        <f t="shared" si="159"/>
        <v>0</v>
      </c>
      <c r="Y90" s="69"/>
      <c r="Z90" s="70">
        <f t="shared" si="153"/>
        <v>0</v>
      </c>
      <c r="AA90" s="80"/>
      <c r="AB90" s="137">
        <f t="shared" si="160"/>
        <v>0</v>
      </c>
      <c r="AC90" s="70"/>
      <c r="AD90" s="70"/>
      <c r="AE90" s="71"/>
      <c r="AF90" s="137">
        <f t="shared" si="192"/>
        <v>0</v>
      </c>
      <c r="AG90" s="80"/>
      <c r="AH90" s="137">
        <f t="shared" si="161"/>
        <v>0</v>
      </c>
      <c r="AI90" s="80"/>
      <c r="AJ90" s="137">
        <f t="shared" si="162"/>
        <v>0</v>
      </c>
      <c r="AK90" s="79"/>
      <c r="AL90" s="137">
        <f t="shared" si="163"/>
        <v>0</v>
      </c>
      <c r="AM90" s="71"/>
      <c r="AN90" s="71">
        <f t="shared" si="154"/>
        <v>0</v>
      </c>
      <c r="AO90" s="79"/>
      <c r="AP90" s="137">
        <f t="shared" si="164"/>
        <v>0</v>
      </c>
      <c r="AQ90" s="79"/>
      <c r="AR90" s="137">
        <f t="shared" si="165"/>
        <v>0</v>
      </c>
      <c r="AS90" s="80"/>
      <c r="AT90" s="137">
        <f t="shared" si="166"/>
        <v>0</v>
      </c>
      <c r="AU90" s="80"/>
      <c r="AV90" s="137">
        <f t="shared" si="167"/>
        <v>0</v>
      </c>
      <c r="AW90" s="79"/>
      <c r="AX90" s="137">
        <f t="shared" si="168"/>
        <v>0</v>
      </c>
      <c r="AY90" s="79"/>
      <c r="AZ90" s="137">
        <f t="shared" si="193"/>
        <v>0</v>
      </c>
      <c r="BA90" s="69"/>
      <c r="BB90" s="69">
        <f t="shared" si="203"/>
        <v>0</v>
      </c>
      <c r="BC90" s="79"/>
      <c r="BD90" s="137">
        <f t="shared" si="169"/>
        <v>0</v>
      </c>
      <c r="BE90" s="79"/>
      <c r="BF90" s="137">
        <f>(BE90*$E90*$F90*((1-$G90)+$G90*$K90*$H90))</f>
        <v>0</v>
      </c>
      <c r="BG90" s="79"/>
      <c r="BH90" s="137">
        <f t="shared" si="194"/>
        <v>0</v>
      </c>
      <c r="BI90" s="69"/>
      <c r="BJ90" s="69">
        <f t="shared" si="171"/>
        <v>0</v>
      </c>
      <c r="BK90" s="79"/>
      <c r="BL90" s="137">
        <f t="shared" si="172"/>
        <v>0</v>
      </c>
      <c r="BM90" s="79"/>
      <c r="BN90" s="137">
        <f t="shared" si="173"/>
        <v>0</v>
      </c>
      <c r="BO90" s="79"/>
      <c r="BP90" s="137">
        <f t="shared" si="174"/>
        <v>0</v>
      </c>
      <c r="BQ90" s="79"/>
      <c r="BR90" s="137">
        <f t="shared" si="175"/>
        <v>0</v>
      </c>
      <c r="BS90" s="79"/>
      <c r="BT90" s="137">
        <f t="shared" si="176"/>
        <v>0</v>
      </c>
      <c r="BU90" s="79"/>
      <c r="BV90" s="137">
        <f t="shared" si="177"/>
        <v>0</v>
      </c>
      <c r="BW90" s="79"/>
      <c r="BX90" s="137">
        <f t="shared" si="178"/>
        <v>0</v>
      </c>
      <c r="BY90" s="83"/>
      <c r="BZ90" s="137">
        <f t="shared" si="179"/>
        <v>0</v>
      </c>
      <c r="CA90" s="79">
        <v>10</v>
      </c>
      <c r="CB90" s="137">
        <f>(CA90*$E90*$F90*((1-$G90)+$G90*$K90*$H90))</f>
        <v>691657.03980799986</v>
      </c>
      <c r="CC90" s="80">
        <v>6</v>
      </c>
      <c r="CD90" s="137">
        <f>(CC90*$E90*$F90*((1-$G90)+$G90*$K90*$H90))</f>
        <v>414994.22388479993</v>
      </c>
      <c r="CE90" s="79"/>
      <c r="CF90" s="137">
        <f t="shared" si="196"/>
        <v>0</v>
      </c>
      <c r="CG90" s="79"/>
      <c r="CH90" s="137">
        <f t="shared" si="197"/>
        <v>0</v>
      </c>
      <c r="CI90" s="79"/>
      <c r="CJ90" s="137">
        <f t="shared" si="180"/>
        <v>0</v>
      </c>
      <c r="CK90" s="69"/>
      <c r="CL90" s="137">
        <f t="shared" si="181"/>
        <v>0</v>
      </c>
      <c r="CM90" s="80"/>
      <c r="CN90" s="137">
        <f t="shared" si="199"/>
        <v>0</v>
      </c>
      <c r="CO90" s="79"/>
      <c r="CP90" s="137">
        <f t="shared" si="182"/>
        <v>0</v>
      </c>
      <c r="CQ90" s="79"/>
      <c r="CR90" s="137">
        <f t="shared" si="200"/>
        <v>0</v>
      </c>
      <c r="CS90" s="80"/>
      <c r="CT90" s="137"/>
      <c r="CU90" s="80"/>
      <c r="CV90" s="137"/>
      <c r="CW90" s="80"/>
      <c r="CX90" s="137"/>
      <c r="CY90" s="79"/>
      <c r="CZ90" s="137">
        <f t="shared" si="183"/>
        <v>0</v>
      </c>
      <c r="DA90" s="79"/>
      <c r="DB90" s="137"/>
      <c r="DC90" s="79"/>
      <c r="DD90" s="137">
        <f t="shared" si="201"/>
        <v>0</v>
      </c>
      <c r="DE90" s="80"/>
      <c r="DF90" s="137"/>
      <c r="DG90" s="79"/>
      <c r="DH90" s="137"/>
      <c r="DI90" s="79"/>
      <c r="DJ90" s="137"/>
      <c r="DK90" s="79"/>
      <c r="DL90" s="137"/>
      <c r="DM90" s="69"/>
      <c r="DN90" s="137"/>
      <c r="DO90" s="79"/>
      <c r="DP90" s="137">
        <f t="shared" si="185"/>
        <v>0</v>
      </c>
      <c r="DQ90" s="79"/>
      <c r="DR90" s="137"/>
      <c r="DS90" s="79"/>
      <c r="DT90" s="137"/>
      <c r="DU90" s="79"/>
      <c r="DV90" s="137"/>
      <c r="DW90" s="79"/>
      <c r="DX90" s="137"/>
      <c r="DY90" s="79"/>
      <c r="DZ90" s="137"/>
      <c r="EA90" s="69"/>
      <c r="EB90" s="137">
        <f t="shared" si="186"/>
        <v>0</v>
      </c>
      <c r="EC90" s="79"/>
      <c r="ED90" s="137">
        <f t="shared" si="187"/>
        <v>0</v>
      </c>
      <c r="EE90" s="79"/>
      <c r="EF90" s="137">
        <f t="shared" si="188"/>
        <v>0</v>
      </c>
      <c r="EG90" s="79"/>
      <c r="EH90" s="137">
        <f t="shared" si="189"/>
        <v>0</v>
      </c>
      <c r="EI90" s="79"/>
      <c r="EJ90" s="70">
        <f t="shared" si="155"/>
        <v>0</v>
      </c>
      <c r="EK90" s="79"/>
      <c r="EL90" s="137">
        <f t="shared" si="190"/>
        <v>0</v>
      </c>
      <c r="EM90" s="69"/>
      <c r="EN90" s="137">
        <f t="shared" si="202"/>
        <v>0</v>
      </c>
      <c r="EO90" s="75"/>
      <c r="EP90" s="75"/>
      <c r="EQ90" s="76">
        <f t="shared" si="151"/>
        <v>73</v>
      </c>
      <c r="ER90" s="76">
        <f t="shared" si="152"/>
        <v>5049096.3905983986</v>
      </c>
    </row>
    <row r="91" spans="1:148" s="3" customFormat="1" ht="60" customHeight="1" x14ac:dyDescent="0.25">
      <c r="A91" s="54"/>
      <c r="B91" s="54" t="s">
        <v>314</v>
      </c>
      <c r="C91" s="219" t="s">
        <v>315</v>
      </c>
      <c r="D91" s="164" t="s">
        <v>316</v>
      </c>
      <c r="E91" s="64">
        <v>13916</v>
      </c>
      <c r="F91" s="165">
        <v>3.09</v>
      </c>
      <c r="G91" s="220">
        <v>2.0400000000000001E-2</v>
      </c>
      <c r="H91" s="119">
        <v>1</v>
      </c>
      <c r="I91" s="120"/>
      <c r="J91" s="127"/>
      <c r="K91" s="118">
        <v>1.4</v>
      </c>
      <c r="L91" s="118">
        <v>1.68</v>
      </c>
      <c r="M91" s="118">
        <v>2.23</v>
      </c>
      <c r="N91" s="121">
        <v>2.57</v>
      </c>
      <c r="O91" s="69"/>
      <c r="P91" s="137"/>
      <c r="Q91" s="122"/>
      <c r="R91" s="137"/>
      <c r="S91" s="71">
        <v>64</v>
      </c>
      <c r="T91" s="69">
        <f t="shared" si="191"/>
        <v>2774484.7097855997</v>
      </c>
      <c r="U91" s="69"/>
      <c r="V91" s="137"/>
      <c r="W91" s="69"/>
      <c r="X91" s="137"/>
      <c r="Y91" s="69"/>
      <c r="Z91" s="70"/>
      <c r="AA91" s="71"/>
      <c r="AB91" s="137"/>
      <c r="AC91" s="70"/>
      <c r="AD91" s="70"/>
      <c r="AE91" s="71"/>
      <c r="AF91" s="137"/>
      <c r="AG91" s="71"/>
      <c r="AH91" s="137"/>
      <c r="AI91" s="71"/>
      <c r="AJ91" s="137"/>
      <c r="AK91" s="69"/>
      <c r="AL91" s="137"/>
      <c r="AM91" s="71"/>
      <c r="AN91" s="71"/>
      <c r="AO91" s="69"/>
      <c r="AP91" s="137"/>
      <c r="AQ91" s="69"/>
      <c r="AR91" s="137"/>
      <c r="AS91" s="71"/>
      <c r="AT91" s="137"/>
      <c r="AU91" s="71"/>
      <c r="AV91" s="137"/>
      <c r="AW91" s="69"/>
      <c r="AX91" s="137"/>
      <c r="AY91" s="69"/>
      <c r="AZ91" s="137"/>
      <c r="BA91" s="69"/>
      <c r="BB91" s="69"/>
      <c r="BC91" s="69"/>
      <c r="BD91" s="137"/>
      <c r="BE91" s="69"/>
      <c r="BF91" s="137"/>
      <c r="BG91" s="69"/>
      <c r="BH91" s="137"/>
      <c r="BI91" s="69"/>
      <c r="BJ91" s="69"/>
      <c r="BK91" s="69"/>
      <c r="BL91" s="137"/>
      <c r="BM91" s="69"/>
      <c r="BN91" s="137"/>
      <c r="BO91" s="69"/>
      <c r="BP91" s="137"/>
      <c r="BQ91" s="69"/>
      <c r="BR91" s="137"/>
      <c r="BS91" s="69"/>
      <c r="BT91" s="137"/>
      <c r="BU91" s="69"/>
      <c r="BV91" s="137"/>
      <c r="BW91" s="69"/>
      <c r="BX91" s="137"/>
      <c r="BY91" s="73"/>
      <c r="BZ91" s="137"/>
      <c r="CA91" s="69"/>
      <c r="CB91" s="137"/>
      <c r="CC91" s="71"/>
      <c r="CD91" s="137"/>
      <c r="CE91" s="69"/>
      <c r="CF91" s="137"/>
      <c r="CG91" s="69"/>
      <c r="CH91" s="137"/>
      <c r="CI91" s="69"/>
      <c r="CJ91" s="137"/>
      <c r="CK91" s="69"/>
      <c r="CL91" s="137"/>
      <c r="CM91" s="71"/>
      <c r="CN91" s="137"/>
      <c r="CO91" s="69"/>
      <c r="CP91" s="137"/>
      <c r="CQ91" s="69"/>
      <c r="CR91" s="137"/>
      <c r="CS91" s="71"/>
      <c r="CT91" s="137"/>
      <c r="CU91" s="71"/>
      <c r="CV91" s="137"/>
      <c r="CW91" s="71"/>
      <c r="CX91" s="137"/>
      <c r="CY91" s="69"/>
      <c r="CZ91" s="137"/>
      <c r="DA91" s="69"/>
      <c r="DB91" s="137"/>
      <c r="DC91" s="69"/>
      <c r="DD91" s="137"/>
      <c r="DE91" s="71"/>
      <c r="DF91" s="137"/>
      <c r="DG91" s="69"/>
      <c r="DH91" s="137"/>
      <c r="DI91" s="69"/>
      <c r="DJ91" s="137"/>
      <c r="DK91" s="69"/>
      <c r="DL91" s="137"/>
      <c r="DM91" s="69"/>
      <c r="DN91" s="137"/>
      <c r="DO91" s="69"/>
      <c r="DP91" s="137"/>
      <c r="DQ91" s="69"/>
      <c r="DR91" s="137"/>
      <c r="DS91" s="69"/>
      <c r="DT91" s="137"/>
      <c r="DU91" s="69"/>
      <c r="DV91" s="137"/>
      <c r="DW91" s="69"/>
      <c r="DX91" s="137"/>
      <c r="DY91" s="69"/>
      <c r="DZ91" s="137"/>
      <c r="EA91" s="69"/>
      <c r="EB91" s="137"/>
      <c r="EC91" s="69"/>
      <c r="ED91" s="137"/>
      <c r="EE91" s="69"/>
      <c r="EF91" s="137"/>
      <c r="EG91" s="69"/>
      <c r="EH91" s="137"/>
      <c r="EI91" s="69"/>
      <c r="EJ91" s="70"/>
      <c r="EK91" s="69"/>
      <c r="EL91" s="137"/>
      <c r="EM91" s="69"/>
      <c r="EN91" s="137"/>
      <c r="EO91" s="75"/>
      <c r="EP91" s="75"/>
      <c r="EQ91" s="76">
        <f t="shared" si="151"/>
        <v>64</v>
      </c>
      <c r="ER91" s="76">
        <f t="shared" si="152"/>
        <v>2774484.7097855997</v>
      </c>
    </row>
    <row r="92" spans="1:148" s="3" customFormat="1" ht="60" customHeight="1" x14ac:dyDescent="0.25">
      <c r="A92" s="54"/>
      <c r="B92" s="54" t="s">
        <v>317</v>
      </c>
      <c r="C92" s="219" t="s">
        <v>318</v>
      </c>
      <c r="D92" s="164" t="s">
        <v>319</v>
      </c>
      <c r="E92" s="64">
        <v>13916</v>
      </c>
      <c r="F92" s="165">
        <v>4.97</v>
      </c>
      <c r="G92" s="220">
        <v>2.0400000000000001E-2</v>
      </c>
      <c r="H92" s="119">
        <v>1</v>
      </c>
      <c r="I92" s="120"/>
      <c r="J92" s="127"/>
      <c r="K92" s="118">
        <v>1.4</v>
      </c>
      <c r="L92" s="118">
        <v>1.68</v>
      </c>
      <c r="M92" s="118">
        <v>2.23</v>
      </c>
      <c r="N92" s="121">
        <v>2.57</v>
      </c>
      <c r="O92" s="69"/>
      <c r="P92" s="137"/>
      <c r="Q92" s="122"/>
      <c r="R92" s="137"/>
      <c r="S92" s="71">
        <v>50</v>
      </c>
      <c r="T92" s="69">
        <f t="shared" si="191"/>
        <v>3486344.30816</v>
      </c>
      <c r="U92" s="69"/>
      <c r="V92" s="137"/>
      <c r="W92" s="69"/>
      <c r="X92" s="137"/>
      <c r="Y92" s="69"/>
      <c r="Z92" s="70"/>
      <c r="AA92" s="71"/>
      <c r="AB92" s="137"/>
      <c r="AC92" s="70"/>
      <c r="AD92" s="70"/>
      <c r="AE92" s="71"/>
      <c r="AF92" s="137"/>
      <c r="AG92" s="71"/>
      <c r="AH92" s="137"/>
      <c r="AI92" s="71"/>
      <c r="AJ92" s="137"/>
      <c r="AK92" s="69"/>
      <c r="AL92" s="137"/>
      <c r="AM92" s="71"/>
      <c r="AN92" s="71"/>
      <c r="AO92" s="69"/>
      <c r="AP92" s="137"/>
      <c r="AQ92" s="69"/>
      <c r="AR92" s="137"/>
      <c r="AS92" s="71"/>
      <c r="AT92" s="137"/>
      <c r="AU92" s="71"/>
      <c r="AV92" s="137"/>
      <c r="AW92" s="69"/>
      <c r="AX92" s="137"/>
      <c r="AY92" s="69"/>
      <c r="AZ92" s="137"/>
      <c r="BA92" s="69"/>
      <c r="BB92" s="69"/>
      <c r="BC92" s="69"/>
      <c r="BD92" s="137"/>
      <c r="BE92" s="69"/>
      <c r="BF92" s="137"/>
      <c r="BG92" s="69"/>
      <c r="BH92" s="137"/>
      <c r="BI92" s="69"/>
      <c r="BJ92" s="69"/>
      <c r="BK92" s="69"/>
      <c r="BL92" s="137"/>
      <c r="BM92" s="69"/>
      <c r="BN92" s="137"/>
      <c r="BO92" s="69"/>
      <c r="BP92" s="137"/>
      <c r="BQ92" s="69"/>
      <c r="BR92" s="137"/>
      <c r="BS92" s="69"/>
      <c r="BT92" s="137"/>
      <c r="BU92" s="69"/>
      <c r="BV92" s="137"/>
      <c r="BW92" s="69"/>
      <c r="BX92" s="137"/>
      <c r="BY92" s="73"/>
      <c r="BZ92" s="137"/>
      <c r="CA92" s="69"/>
      <c r="CB92" s="137"/>
      <c r="CC92" s="71"/>
      <c r="CD92" s="137"/>
      <c r="CE92" s="69"/>
      <c r="CF92" s="137"/>
      <c r="CG92" s="69"/>
      <c r="CH92" s="137"/>
      <c r="CI92" s="69"/>
      <c r="CJ92" s="137"/>
      <c r="CK92" s="69"/>
      <c r="CL92" s="137"/>
      <c r="CM92" s="71"/>
      <c r="CN92" s="137"/>
      <c r="CO92" s="69"/>
      <c r="CP92" s="137"/>
      <c r="CQ92" s="69"/>
      <c r="CR92" s="137"/>
      <c r="CS92" s="71"/>
      <c r="CT92" s="137"/>
      <c r="CU92" s="71"/>
      <c r="CV92" s="137"/>
      <c r="CW92" s="71"/>
      <c r="CX92" s="137"/>
      <c r="CY92" s="69"/>
      <c r="CZ92" s="137"/>
      <c r="DA92" s="69"/>
      <c r="DB92" s="137"/>
      <c r="DC92" s="69"/>
      <c r="DD92" s="137"/>
      <c r="DE92" s="71"/>
      <c r="DF92" s="137"/>
      <c r="DG92" s="69"/>
      <c r="DH92" s="137"/>
      <c r="DI92" s="69"/>
      <c r="DJ92" s="137"/>
      <c r="DK92" s="69"/>
      <c r="DL92" s="137"/>
      <c r="DM92" s="69"/>
      <c r="DN92" s="137"/>
      <c r="DO92" s="69"/>
      <c r="DP92" s="137"/>
      <c r="DQ92" s="69"/>
      <c r="DR92" s="137"/>
      <c r="DS92" s="69"/>
      <c r="DT92" s="137"/>
      <c r="DU92" s="69"/>
      <c r="DV92" s="137"/>
      <c r="DW92" s="69"/>
      <c r="DX92" s="137"/>
      <c r="DY92" s="69"/>
      <c r="DZ92" s="137"/>
      <c r="EA92" s="69"/>
      <c r="EB92" s="137"/>
      <c r="EC92" s="69"/>
      <c r="ED92" s="137"/>
      <c r="EE92" s="69"/>
      <c r="EF92" s="137"/>
      <c r="EG92" s="69"/>
      <c r="EH92" s="137"/>
      <c r="EI92" s="69"/>
      <c r="EJ92" s="70"/>
      <c r="EK92" s="69"/>
      <c r="EL92" s="137"/>
      <c r="EM92" s="69"/>
      <c r="EN92" s="137"/>
      <c r="EO92" s="75"/>
      <c r="EP92" s="75"/>
      <c r="EQ92" s="76">
        <f t="shared" si="151"/>
        <v>50</v>
      </c>
      <c r="ER92" s="76">
        <f t="shared" si="152"/>
        <v>3486344.30816</v>
      </c>
    </row>
    <row r="93" spans="1:148" s="3" customFormat="1" ht="60" customHeight="1" x14ac:dyDescent="0.25">
      <c r="A93" s="54"/>
      <c r="B93" s="54" t="s">
        <v>320</v>
      </c>
      <c r="C93" s="219" t="s">
        <v>321</v>
      </c>
      <c r="D93" s="164" t="s">
        <v>322</v>
      </c>
      <c r="E93" s="64">
        <v>13916</v>
      </c>
      <c r="F93" s="165">
        <v>9.9700000000000006</v>
      </c>
      <c r="G93" s="220">
        <v>2.0400000000000001E-2</v>
      </c>
      <c r="H93" s="119">
        <v>1</v>
      </c>
      <c r="I93" s="120"/>
      <c r="J93" s="127"/>
      <c r="K93" s="118">
        <v>1.4</v>
      </c>
      <c r="L93" s="118">
        <v>1.68</v>
      </c>
      <c r="M93" s="118">
        <v>2.23</v>
      </c>
      <c r="N93" s="121">
        <v>2.57</v>
      </c>
      <c r="O93" s="69"/>
      <c r="P93" s="137"/>
      <c r="Q93" s="122"/>
      <c r="R93" s="137"/>
      <c r="S93" s="71">
        <v>23</v>
      </c>
      <c r="T93" s="69">
        <f t="shared" si="191"/>
        <v>3217117.1561536002</v>
      </c>
      <c r="U93" s="69"/>
      <c r="V93" s="137"/>
      <c r="W93" s="69"/>
      <c r="X93" s="137"/>
      <c r="Y93" s="69"/>
      <c r="Z93" s="70"/>
      <c r="AA93" s="71"/>
      <c r="AB93" s="137"/>
      <c r="AC93" s="70"/>
      <c r="AD93" s="70"/>
      <c r="AE93" s="71"/>
      <c r="AF93" s="137"/>
      <c r="AG93" s="71"/>
      <c r="AH93" s="137"/>
      <c r="AI93" s="71"/>
      <c r="AJ93" s="137"/>
      <c r="AK93" s="69"/>
      <c r="AL93" s="137"/>
      <c r="AM93" s="71"/>
      <c r="AN93" s="71"/>
      <c r="AO93" s="69"/>
      <c r="AP93" s="137"/>
      <c r="AQ93" s="69"/>
      <c r="AR93" s="137"/>
      <c r="AS93" s="71"/>
      <c r="AT93" s="137"/>
      <c r="AU93" s="71"/>
      <c r="AV93" s="137"/>
      <c r="AW93" s="69"/>
      <c r="AX93" s="137"/>
      <c r="AY93" s="69"/>
      <c r="AZ93" s="137"/>
      <c r="BA93" s="69"/>
      <c r="BB93" s="69"/>
      <c r="BC93" s="69"/>
      <c r="BD93" s="137"/>
      <c r="BE93" s="69"/>
      <c r="BF93" s="137"/>
      <c r="BG93" s="69"/>
      <c r="BH93" s="137"/>
      <c r="BI93" s="69"/>
      <c r="BJ93" s="69"/>
      <c r="BK93" s="69"/>
      <c r="BL93" s="137"/>
      <c r="BM93" s="69"/>
      <c r="BN93" s="137"/>
      <c r="BO93" s="69"/>
      <c r="BP93" s="137"/>
      <c r="BQ93" s="69"/>
      <c r="BR93" s="137"/>
      <c r="BS93" s="69"/>
      <c r="BT93" s="137"/>
      <c r="BU93" s="69"/>
      <c r="BV93" s="137"/>
      <c r="BW93" s="69"/>
      <c r="BX93" s="137"/>
      <c r="BY93" s="73"/>
      <c r="BZ93" s="137"/>
      <c r="CA93" s="69"/>
      <c r="CB93" s="137"/>
      <c r="CC93" s="71"/>
      <c r="CD93" s="137"/>
      <c r="CE93" s="69"/>
      <c r="CF93" s="137"/>
      <c r="CG93" s="69"/>
      <c r="CH93" s="137"/>
      <c r="CI93" s="69"/>
      <c r="CJ93" s="137"/>
      <c r="CK93" s="69"/>
      <c r="CL93" s="137"/>
      <c r="CM93" s="71"/>
      <c r="CN93" s="137"/>
      <c r="CO93" s="69"/>
      <c r="CP93" s="137"/>
      <c r="CQ93" s="69"/>
      <c r="CR93" s="137"/>
      <c r="CS93" s="71"/>
      <c r="CT93" s="137"/>
      <c r="CU93" s="71"/>
      <c r="CV93" s="137"/>
      <c r="CW93" s="71"/>
      <c r="CX93" s="137"/>
      <c r="CY93" s="69"/>
      <c r="CZ93" s="137"/>
      <c r="DA93" s="69"/>
      <c r="DB93" s="137"/>
      <c r="DC93" s="69"/>
      <c r="DD93" s="137"/>
      <c r="DE93" s="71"/>
      <c r="DF93" s="137"/>
      <c r="DG93" s="69"/>
      <c r="DH93" s="137"/>
      <c r="DI93" s="69"/>
      <c r="DJ93" s="137"/>
      <c r="DK93" s="69"/>
      <c r="DL93" s="137"/>
      <c r="DM93" s="69"/>
      <c r="DN93" s="137"/>
      <c r="DO93" s="69"/>
      <c r="DP93" s="137"/>
      <c r="DQ93" s="69"/>
      <c r="DR93" s="137"/>
      <c r="DS93" s="69"/>
      <c r="DT93" s="137"/>
      <c r="DU93" s="69"/>
      <c r="DV93" s="137"/>
      <c r="DW93" s="69"/>
      <c r="DX93" s="137"/>
      <c r="DY93" s="69"/>
      <c r="DZ93" s="137"/>
      <c r="EA93" s="69"/>
      <c r="EB93" s="137"/>
      <c r="EC93" s="69"/>
      <c r="ED93" s="137"/>
      <c r="EE93" s="69"/>
      <c r="EF93" s="137"/>
      <c r="EG93" s="69"/>
      <c r="EH93" s="137"/>
      <c r="EI93" s="69"/>
      <c r="EJ93" s="70"/>
      <c r="EK93" s="69"/>
      <c r="EL93" s="137"/>
      <c r="EM93" s="69"/>
      <c r="EN93" s="137"/>
      <c r="EO93" s="75"/>
      <c r="EP93" s="75"/>
      <c r="EQ93" s="76">
        <f t="shared" si="151"/>
        <v>23</v>
      </c>
      <c r="ER93" s="76">
        <f t="shared" si="152"/>
        <v>3217117.1561536002</v>
      </c>
    </row>
    <row r="94" spans="1:148" s="3" customFormat="1" ht="60" customHeight="1" x14ac:dyDescent="0.25">
      <c r="A94" s="54"/>
      <c r="B94" s="54">
        <v>63</v>
      </c>
      <c r="C94" s="219" t="s">
        <v>323</v>
      </c>
      <c r="D94" s="156" t="s">
        <v>324</v>
      </c>
      <c r="E94" s="64">
        <v>13916</v>
      </c>
      <c r="F94" s="165">
        <v>5.87</v>
      </c>
      <c r="G94" s="220">
        <v>6.59E-2</v>
      </c>
      <c r="H94" s="119">
        <v>1</v>
      </c>
      <c r="I94" s="120"/>
      <c r="J94" s="127"/>
      <c r="K94" s="118">
        <v>1.4</v>
      </c>
      <c r="L94" s="118">
        <v>1.68</v>
      </c>
      <c r="M94" s="118">
        <v>2.23</v>
      </c>
      <c r="N94" s="121">
        <v>2.57</v>
      </c>
      <c r="O94" s="79"/>
      <c r="P94" s="137">
        <f t="shared" si="156"/>
        <v>0</v>
      </c>
      <c r="Q94" s="129"/>
      <c r="R94" s="137">
        <f t="shared" si="157"/>
        <v>0</v>
      </c>
      <c r="S94" s="71">
        <v>76</v>
      </c>
      <c r="T94" s="69">
        <f t="shared" si="191"/>
        <v>6371854.2280511996</v>
      </c>
      <c r="U94" s="79"/>
      <c r="V94" s="137">
        <f t="shared" si="158"/>
        <v>0</v>
      </c>
      <c r="W94" s="79"/>
      <c r="X94" s="137">
        <f t="shared" si="159"/>
        <v>0</v>
      </c>
      <c r="Y94" s="69"/>
      <c r="Z94" s="70">
        <f t="shared" si="153"/>
        <v>0</v>
      </c>
      <c r="AA94" s="80"/>
      <c r="AB94" s="137">
        <f t="shared" si="160"/>
        <v>0</v>
      </c>
      <c r="AC94" s="70"/>
      <c r="AD94" s="70"/>
      <c r="AE94" s="71"/>
      <c r="AF94" s="137">
        <f t="shared" si="192"/>
        <v>0</v>
      </c>
      <c r="AG94" s="80"/>
      <c r="AH94" s="137">
        <f t="shared" si="161"/>
        <v>0</v>
      </c>
      <c r="AI94" s="80"/>
      <c r="AJ94" s="137">
        <f t="shared" si="162"/>
        <v>0</v>
      </c>
      <c r="AK94" s="79"/>
      <c r="AL94" s="137">
        <f t="shared" si="163"/>
        <v>0</v>
      </c>
      <c r="AM94" s="71"/>
      <c r="AN94" s="71">
        <f t="shared" si="154"/>
        <v>0</v>
      </c>
      <c r="AO94" s="79"/>
      <c r="AP94" s="137">
        <f t="shared" si="164"/>
        <v>0</v>
      </c>
      <c r="AQ94" s="130"/>
      <c r="AR94" s="137">
        <f t="shared" si="165"/>
        <v>0</v>
      </c>
      <c r="AS94" s="80"/>
      <c r="AT94" s="137">
        <f t="shared" si="166"/>
        <v>0</v>
      </c>
      <c r="AU94" s="80"/>
      <c r="AV94" s="137">
        <f t="shared" si="167"/>
        <v>0</v>
      </c>
      <c r="AW94" s="79"/>
      <c r="AX94" s="137">
        <f t="shared" si="168"/>
        <v>0</v>
      </c>
      <c r="AY94" s="79"/>
      <c r="AZ94" s="137">
        <f>(AY94*$E94*$F94*((1-$G94)+$G94*$K94*$H94))</f>
        <v>0</v>
      </c>
      <c r="BA94" s="69"/>
      <c r="BB94" s="69">
        <f t="shared" si="203"/>
        <v>0</v>
      </c>
      <c r="BC94" s="79"/>
      <c r="BD94" s="137">
        <f t="shared" si="169"/>
        <v>0</v>
      </c>
      <c r="BE94" s="79"/>
      <c r="BF94" s="137">
        <f t="shared" si="170"/>
        <v>0</v>
      </c>
      <c r="BG94" s="79"/>
      <c r="BH94" s="137">
        <f t="shared" si="194"/>
        <v>0</v>
      </c>
      <c r="BI94" s="69"/>
      <c r="BJ94" s="69">
        <f t="shared" si="171"/>
        <v>0</v>
      </c>
      <c r="BK94" s="79"/>
      <c r="BL94" s="137">
        <f t="shared" si="172"/>
        <v>0</v>
      </c>
      <c r="BM94" s="79"/>
      <c r="BN94" s="137">
        <f t="shared" si="173"/>
        <v>0</v>
      </c>
      <c r="BO94" s="79"/>
      <c r="BP94" s="137">
        <f t="shared" si="174"/>
        <v>0</v>
      </c>
      <c r="BQ94" s="79"/>
      <c r="BR94" s="137">
        <f t="shared" si="175"/>
        <v>0</v>
      </c>
      <c r="BS94" s="79"/>
      <c r="BT94" s="137">
        <f t="shared" si="176"/>
        <v>0</v>
      </c>
      <c r="BU94" s="79"/>
      <c r="BV94" s="137">
        <f t="shared" si="177"/>
        <v>0</v>
      </c>
      <c r="BW94" s="79"/>
      <c r="BX94" s="137">
        <f t="shared" si="178"/>
        <v>0</v>
      </c>
      <c r="BY94" s="83"/>
      <c r="BZ94" s="137">
        <f t="shared" si="179"/>
        <v>0</v>
      </c>
      <c r="CA94" s="79"/>
      <c r="CB94" s="137">
        <f t="shared" si="195"/>
        <v>0</v>
      </c>
      <c r="CC94" s="80"/>
      <c r="CD94" s="137">
        <f t="shared" si="198"/>
        <v>0</v>
      </c>
      <c r="CE94" s="79"/>
      <c r="CF94" s="137">
        <f t="shared" si="196"/>
        <v>0</v>
      </c>
      <c r="CG94" s="79"/>
      <c r="CH94" s="137">
        <f t="shared" si="197"/>
        <v>0</v>
      </c>
      <c r="CI94" s="79"/>
      <c r="CJ94" s="137">
        <f t="shared" si="180"/>
        <v>0</v>
      </c>
      <c r="CK94" s="79">
        <v>50</v>
      </c>
      <c r="CL94" s="137">
        <f>(CK94*$E94*$F94*((1-$G94)+$G94*$K94*$H94))</f>
        <v>4192009.3605599999</v>
      </c>
      <c r="CM94" s="80"/>
      <c r="CN94" s="137">
        <f t="shared" si="199"/>
        <v>0</v>
      </c>
      <c r="CO94" s="79"/>
      <c r="CP94" s="137">
        <f t="shared" si="182"/>
        <v>0</v>
      </c>
      <c r="CQ94" s="79"/>
      <c r="CR94" s="137">
        <f t="shared" si="200"/>
        <v>0</v>
      </c>
      <c r="CS94" s="80"/>
      <c r="CT94" s="137"/>
      <c r="CU94" s="80"/>
      <c r="CV94" s="137"/>
      <c r="CW94" s="80"/>
      <c r="CX94" s="137"/>
      <c r="CY94" s="79"/>
      <c r="CZ94" s="137">
        <f t="shared" si="183"/>
        <v>0</v>
      </c>
      <c r="DA94" s="79"/>
      <c r="DB94" s="137"/>
      <c r="DC94" s="79"/>
      <c r="DD94" s="137">
        <f t="shared" si="201"/>
        <v>0</v>
      </c>
      <c r="DE94" s="80"/>
      <c r="DF94" s="137"/>
      <c r="DG94" s="79"/>
      <c r="DH94" s="137"/>
      <c r="DI94" s="79"/>
      <c r="DJ94" s="137"/>
      <c r="DK94" s="79"/>
      <c r="DL94" s="137"/>
      <c r="DM94" s="69"/>
      <c r="DN94" s="137"/>
      <c r="DO94" s="79"/>
      <c r="DP94" s="137">
        <f t="shared" si="185"/>
        <v>0</v>
      </c>
      <c r="DQ94" s="79"/>
      <c r="DR94" s="137"/>
      <c r="DS94" s="79"/>
      <c r="DT94" s="137"/>
      <c r="DU94" s="79"/>
      <c r="DV94" s="137"/>
      <c r="DW94" s="79"/>
      <c r="DX94" s="137"/>
      <c r="DY94" s="79"/>
      <c r="DZ94" s="137"/>
      <c r="EA94" s="131"/>
      <c r="EB94" s="137">
        <f t="shared" si="186"/>
        <v>0</v>
      </c>
      <c r="EC94" s="79"/>
      <c r="ED94" s="137">
        <f t="shared" si="187"/>
        <v>0</v>
      </c>
      <c r="EE94" s="79"/>
      <c r="EF94" s="137">
        <f t="shared" si="188"/>
        <v>0</v>
      </c>
      <c r="EG94" s="79"/>
      <c r="EH94" s="137">
        <f t="shared" si="189"/>
        <v>0</v>
      </c>
      <c r="EI94" s="79"/>
      <c r="EJ94" s="70">
        <f t="shared" si="155"/>
        <v>0</v>
      </c>
      <c r="EK94" s="79"/>
      <c r="EL94" s="137">
        <f t="shared" si="190"/>
        <v>0</v>
      </c>
      <c r="EM94" s="69">
        <v>10</v>
      </c>
      <c r="EN94" s="137">
        <f t="shared" si="202"/>
        <v>853474.74259040016</v>
      </c>
      <c r="EO94" s="75"/>
      <c r="EP94" s="75"/>
      <c r="EQ94" s="76">
        <f t="shared" si="151"/>
        <v>136</v>
      </c>
      <c r="ER94" s="76">
        <f t="shared" si="152"/>
        <v>11417338.3312016</v>
      </c>
    </row>
    <row r="95" spans="1:148" s="3" customFormat="1" ht="60" customHeight="1" x14ac:dyDescent="0.25">
      <c r="A95" s="54"/>
      <c r="B95" s="54" t="s">
        <v>325</v>
      </c>
      <c r="C95" s="219" t="s">
        <v>326</v>
      </c>
      <c r="D95" s="164" t="s">
        <v>327</v>
      </c>
      <c r="E95" s="64">
        <v>13916</v>
      </c>
      <c r="F95" s="165">
        <v>3.13</v>
      </c>
      <c r="G95" s="220">
        <v>6.59E-2</v>
      </c>
      <c r="H95" s="119">
        <v>1</v>
      </c>
      <c r="I95" s="120"/>
      <c r="J95" s="127"/>
      <c r="K95" s="118">
        <v>1.4</v>
      </c>
      <c r="L95" s="118">
        <v>1.68</v>
      </c>
      <c r="M95" s="118">
        <v>2.23</v>
      </c>
      <c r="N95" s="121">
        <v>2.57</v>
      </c>
      <c r="O95" s="69"/>
      <c r="P95" s="137"/>
      <c r="Q95" s="122"/>
      <c r="R95" s="137"/>
      <c r="S95" s="71">
        <v>40</v>
      </c>
      <c r="T95" s="69">
        <f t="shared" si="191"/>
        <v>1788209.7851519999</v>
      </c>
      <c r="U95" s="69"/>
      <c r="V95" s="137"/>
      <c r="W95" s="69"/>
      <c r="X95" s="137"/>
      <c r="Y95" s="69"/>
      <c r="Z95" s="70"/>
      <c r="AA95" s="71"/>
      <c r="AB95" s="137"/>
      <c r="AC95" s="70"/>
      <c r="AD95" s="70"/>
      <c r="AE95" s="71"/>
      <c r="AF95" s="137"/>
      <c r="AG95" s="71"/>
      <c r="AH95" s="137"/>
      <c r="AI95" s="71"/>
      <c r="AJ95" s="137"/>
      <c r="AK95" s="69"/>
      <c r="AL95" s="137"/>
      <c r="AM95" s="71"/>
      <c r="AN95" s="71"/>
      <c r="AO95" s="69"/>
      <c r="AP95" s="137"/>
      <c r="AQ95" s="131"/>
      <c r="AR95" s="137"/>
      <c r="AS95" s="71"/>
      <c r="AT95" s="137"/>
      <c r="AU95" s="71"/>
      <c r="AV95" s="137"/>
      <c r="AW95" s="69"/>
      <c r="AX95" s="137"/>
      <c r="AY95" s="69"/>
      <c r="AZ95" s="137"/>
      <c r="BA95" s="69"/>
      <c r="BB95" s="69"/>
      <c r="BC95" s="69"/>
      <c r="BD95" s="137"/>
      <c r="BE95" s="69"/>
      <c r="BF95" s="137"/>
      <c r="BG95" s="69"/>
      <c r="BH95" s="137"/>
      <c r="BI95" s="69"/>
      <c r="BJ95" s="69"/>
      <c r="BK95" s="69"/>
      <c r="BL95" s="137"/>
      <c r="BM95" s="69"/>
      <c r="BN95" s="137"/>
      <c r="BO95" s="69"/>
      <c r="BP95" s="137"/>
      <c r="BQ95" s="69"/>
      <c r="BR95" s="137"/>
      <c r="BS95" s="69"/>
      <c r="BT95" s="137"/>
      <c r="BU95" s="69"/>
      <c r="BV95" s="137"/>
      <c r="BW95" s="69"/>
      <c r="BX95" s="137"/>
      <c r="BY95" s="73"/>
      <c r="BZ95" s="137"/>
      <c r="CA95" s="69"/>
      <c r="CB95" s="137"/>
      <c r="CC95" s="71"/>
      <c r="CD95" s="137"/>
      <c r="CE95" s="69"/>
      <c r="CF95" s="137"/>
      <c r="CG95" s="69"/>
      <c r="CH95" s="137"/>
      <c r="CI95" s="69"/>
      <c r="CJ95" s="137"/>
      <c r="CK95" s="69"/>
      <c r="CL95" s="137"/>
      <c r="CM95" s="71"/>
      <c r="CN95" s="137"/>
      <c r="CO95" s="69"/>
      <c r="CP95" s="137"/>
      <c r="CQ95" s="69"/>
      <c r="CR95" s="137"/>
      <c r="CS95" s="71"/>
      <c r="CT95" s="137"/>
      <c r="CU95" s="71"/>
      <c r="CV95" s="137"/>
      <c r="CW95" s="71"/>
      <c r="CX95" s="137"/>
      <c r="CY95" s="69"/>
      <c r="CZ95" s="137"/>
      <c r="DA95" s="69"/>
      <c r="DB95" s="137"/>
      <c r="DC95" s="69"/>
      <c r="DD95" s="137"/>
      <c r="DE95" s="71"/>
      <c r="DF95" s="137"/>
      <c r="DG95" s="69"/>
      <c r="DH95" s="137"/>
      <c r="DI95" s="69"/>
      <c r="DJ95" s="137"/>
      <c r="DK95" s="69"/>
      <c r="DL95" s="137"/>
      <c r="DM95" s="69"/>
      <c r="DN95" s="137"/>
      <c r="DO95" s="69"/>
      <c r="DP95" s="137"/>
      <c r="DQ95" s="69"/>
      <c r="DR95" s="137"/>
      <c r="DS95" s="69"/>
      <c r="DT95" s="137"/>
      <c r="DU95" s="69"/>
      <c r="DV95" s="137"/>
      <c r="DW95" s="69"/>
      <c r="DX95" s="137"/>
      <c r="DY95" s="69"/>
      <c r="DZ95" s="137"/>
      <c r="EA95" s="131"/>
      <c r="EB95" s="137"/>
      <c r="EC95" s="69"/>
      <c r="ED95" s="137"/>
      <c r="EE95" s="69"/>
      <c r="EF95" s="137"/>
      <c r="EG95" s="69"/>
      <c r="EH95" s="137"/>
      <c r="EI95" s="69"/>
      <c r="EJ95" s="70"/>
      <c r="EK95" s="69"/>
      <c r="EL95" s="137"/>
      <c r="EM95" s="69"/>
      <c r="EN95" s="137"/>
      <c r="EO95" s="75"/>
      <c r="EP95" s="75"/>
      <c r="EQ95" s="76">
        <f t="shared" si="151"/>
        <v>40</v>
      </c>
      <c r="ER95" s="76">
        <f t="shared" si="152"/>
        <v>1788209.7851519999</v>
      </c>
    </row>
    <row r="96" spans="1:148" s="3" customFormat="1" ht="60" customHeight="1" x14ac:dyDescent="0.25">
      <c r="A96" s="54"/>
      <c r="B96" s="54" t="s">
        <v>328</v>
      </c>
      <c r="C96" s="219" t="s">
        <v>329</v>
      </c>
      <c r="D96" s="164" t="s">
        <v>330</v>
      </c>
      <c r="E96" s="64">
        <v>13916</v>
      </c>
      <c r="F96" s="165">
        <v>5.88</v>
      </c>
      <c r="G96" s="220">
        <v>6.59E-2</v>
      </c>
      <c r="H96" s="119">
        <v>1</v>
      </c>
      <c r="I96" s="120"/>
      <c r="J96" s="127"/>
      <c r="K96" s="118">
        <v>1.4</v>
      </c>
      <c r="L96" s="118">
        <v>1.68</v>
      </c>
      <c r="M96" s="118">
        <v>2.23</v>
      </c>
      <c r="N96" s="121">
        <v>2.57</v>
      </c>
      <c r="O96" s="69"/>
      <c r="P96" s="137"/>
      <c r="Q96" s="122"/>
      <c r="R96" s="137"/>
      <c r="S96" s="71">
        <v>54</v>
      </c>
      <c r="T96" s="69">
        <f t="shared" si="191"/>
        <v>4535082.8353152005</v>
      </c>
      <c r="U96" s="69"/>
      <c r="V96" s="137"/>
      <c r="W96" s="69"/>
      <c r="X96" s="137"/>
      <c r="Y96" s="69"/>
      <c r="Z96" s="70"/>
      <c r="AA96" s="71"/>
      <c r="AB96" s="137"/>
      <c r="AC96" s="70"/>
      <c r="AD96" s="70"/>
      <c r="AE96" s="71"/>
      <c r="AF96" s="137"/>
      <c r="AG96" s="71"/>
      <c r="AH96" s="137"/>
      <c r="AI96" s="71"/>
      <c r="AJ96" s="137"/>
      <c r="AK96" s="69"/>
      <c r="AL96" s="137"/>
      <c r="AM96" s="71"/>
      <c r="AN96" s="71"/>
      <c r="AO96" s="69"/>
      <c r="AP96" s="137"/>
      <c r="AQ96" s="131"/>
      <c r="AR96" s="137"/>
      <c r="AS96" s="71"/>
      <c r="AT96" s="137"/>
      <c r="AU96" s="71"/>
      <c r="AV96" s="137"/>
      <c r="AW96" s="69"/>
      <c r="AX96" s="137"/>
      <c r="AY96" s="69"/>
      <c r="AZ96" s="137"/>
      <c r="BA96" s="69"/>
      <c r="BB96" s="69"/>
      <c r="BC96" s="69"/>
      <c r="BD96" s="137"/>
      <c r="BE96" s="69"/>
      <c r="BF96" s="137"/>
      <c r="BG96" s="69"/>
      <c r="BH96" s="137"/>
      <c r="BI96" s="69"/>
      <c r="BJ96" s="69"/>
      <c r="BK96" s="69"/>
      <c r="BL96" s="137"/>
      <c r="BM96" s="69"/>
      <c r="BN96" s="137"/>
      <c r="BO96" s="69"/>
      <c r="BP96" s="137"/>
      <c r="BQ96" s="69"/>
      <c r="BR96" s="137"/>
      <c r="BS96" s="69"/>
      <c r="BT96" s="137"/>
      <c r="BU96" s="69"/>
      <c r="BV96" s="137"/>
      <c r="BW96" s="69"/>
      <c r="BX96" s="137"/>
      <c r="BY96" s="73"/>
      <c r="BZ96" s="137"/>
      <c r="CA96" s="69"/>
      <c r="CB96" s="137"/>
      <c r="CC96" s="71"/>
      <c r="CD96" s="137"/>
      <c r="CE96" s="69"/>
      <c r="CF96" s="137"/>
      <c r="CG96" s="69"/>
      <c r="CH96" s="137"/>
      <c r="CI96" s="69"/>
      <c r="CJ96" s="137"/>
      <c r="CK96" s="69"/>
      <c r="CL96" s="137"/>
      <c r="CM96" s="71"/>
      <c r="CN96" s="137"/>
      <c r="CO96" s="69"/>
      <c r="CP96" s="137"/>
      <c r="CQ96" s="69"/>
      <c r="CR96" s="137"/>
      <c r="CS96" s="71"/>
      <c r="CT96" s="137"/>
      <c r="CU96" s="71"/>
      <c r="CV96" s="137"/>
      <c r="CW96" s="71"/>
      <c r="CX96" s="137"/>
      <c r="CY96" s="69"/>
      <c r="CZ96" s="137"/>
      <c r="DA96" s="69"/>
      <c r="DB96" s="137"/>
      <c r="DC96" s="69"/>
      <c r="DD96" s="137"/>
      <c r="DE96" s="71"/>
      <c r="DF96" s="137"/>
      <c r="DG96" s="69"/>
      <c r="DH96" s="137"/>
      <c r="DI96" s="69"/>
      <c r="DJ96" s="137"/>
      <c r="DK96" s="69"/>
      <c r="DL96" s="137"/>
      <c r="DM96" s="69"/>
      <c r="DN96" s="137"/>
      <c r="DO96" s="69"/>
      <c r="DP96" s="137"/>
      <c r="DQ96" s="69"/>
      <c r="DR96" s="137"/>
      <c r="DS96" s="69"/>
      <c r="DT96" s="137"/>
      <c r="DU96" s="69"/>
      <c r="DV96" s="137"/>
      <c r="DW96" s="69"/>
      <c r="DX96" s="137"/>
      <c r="DY96" s="69"/>
      <c r="DZ96" s="137"/>
      <c r="EA96" s="131"/>
      <c r="EB96" s="137"/>
      <c r="EC96" s="69"/>
      <c r="ED96" s="137"/>
      <c r="EE96" s="69"/>
      <c r="EF96" s="137"/>
      <c r="EG96" s="69"/>
      <c r="EH96" s="137"/>
      <c r="EI96" s="69"/>
      <c r="EJ96" s="70"/>
      <c r="EK96" s="69"/>
      <c r="EL96" s="137"/>
      <c r="EM96" s="69"/>
      <c r="EN96" s="137"/>
      <c r="EO96" s="75"/>
      <c r="EP96" s="75"/>
      <c r="EQ96" s="76">
        <f t="shared" si="151"/>
        <v>54</v>
      </c>
      <c r="ER96" s="76">
        <f t="shared" si="152"/>
        <v>4535082.8353152005</v>
      </c>
    </row>
    <row r="97" spans="1:148" s="3" customFormat="1" ht="60" customHeight="1" x14ac:dyDescent="0.25">
      <c r="A97" s="54"/>
      <c r="B97" s="54" t="s">
        <v>331</v>
      </c>
      <c r="C97" s="219" t="s">
        <v>332</v>
      </c>
      <c r="D97" s="164" t="s">
        <v>333</v>
      </c>
      <c r="E97" s="64">
        <v>13916</v>
      </c>
      <c r="F97" s="165">
        <v>10.06</v>
      </c>
      <c r="G97" s="220">
        <v>6.59E-2</v>
      </c>
      <c r="H97" s="119">
        <v>1</v>
      </c>
      <c r="I97" s="120"/>
      <c r="J97" s="127"/>
      <c r="K97" s="118">
        <v>1.4</v>
      </c>
      <c r="L97" s="118">
        <v>1.68</v>
      </c>
      <c r="M97" s="118">
        <v>2.23</v>
      </c>
      <c r="N97" s="121">
        <v>2.57</v>
      </c>
      <c r="O97" s="69"/>
      <c r="P97" s="137"/>
      <c r="Q97" s="122"/>
      <c r="R97" s="137"/>
      <c r="S97" s="71">
        <v>26</v>
      </c>
      <c r="T97" s="69">
        <f t="shared" si="191"/>
        <v>3735815.9057855997</v>
      </c>
      <c r="U97" s="69"/>
      <c r="V97" s="137"/>
      <c r="W97" s="69"/>
      <c r="X97" s="137"/>
      <c r="Y97" s="69"/>
      <c r="Z97" s="70"/>
      <c r="AA97" s="71"/>
      <c r="AB97" s="137"/>
      <c r="AC97" s="70"/>
      <c r="AD97" s="70"/>
      <c r="AE97" s="71"/>
      <c r="AF97" s="137"/>
      <c r="AG97" s="71"/>
      <c r="AH97" s="137"/>
      <c r="AI97" s="71"/>
      <c r="AJ97" s="137"/>
      <c r="AK97" s="69"/>
      <c r="AL97" s="137"/>
      <c r="AM97" s="71"/>
      <c r="AN97" s="71"/>
      <c r="AO97" s="69"/>
      <c r="AP97" s="137"/>
      <c r="AQ97" s="131"/>
      <c r="AR97" s="137"/>
      <c r="AS97" s="71"/>
      <c r="AT97" s="137"/>
      <c r="AU97" s="71"/>
      <c r="AV97" s="137"/>
      <c r="AW97" s="69"/>
      <c r="AX97" s="137"/>
      <c r="AY97" s="69"/>
      <c r="AZ97" s="137"/>
      <c r="BA97" s="69"/>
      <c r="BB97" s="69"/>
      <c r="BC97" s="69"/>
      <c r="BD97" s="137"/>
      <c r="BE97" s="69"/>
      <c r="BF97" s="137"/>
      <c r="BG97" s="69"/>
      <c r="BH97" s="137"/>
      <c r="BI97" s="69"/>
      <c r="BJ97" s="69"/>
      <c r="BK97" s="69"/>
      <c r="BL97" s="137"/>
      <c r="BM97" s="69"/>
      <c r="BN97" s="137"/>
      <c r="BO97" s="69"/>
      <c r="BP97" s="137"/>
      <c r="BQ97" s="69"/>
      <c r="BR97" s="137"/>
      <c r="BS97" s="69"/>
      <c r="BT97" s="137"/>
      <c r="BU97" s="69"/>
      <c r="BV97" s="137"/>
      <c r="BW97" s="69"/>
      <c r="BX97" s="137"/>
      <c r="BY97" s="73"/>
      <c r="BZ97" s="137"/>
      <c r="CA97" s="69"/>
      <c r="CB97" s="137"/>
      <c r="CC97" s="71"/>
      <c r="CD97" s="137"/>
      <c r="CE97" s="69"/>
      <c r="CF97" s="137"/>
      <c r="CG97" s="69"/>
      <c r="CH97" s="137"/>
      <c r="CI97" s="69"/>
      <c r="CJ97" s="137"/>
      <c r="CK97" s="69"/>
      <c r="CL97" s="137"/>
      <c r="CM97" s="71"/>
      <c r="CN97" s="137"/>
      <c r="CO97" s="69"/>
      <c r="CP97" s="137"/>
      <c r="CQ97" s="69"/>
      <c r="CR97" s="137"/>
      <c r="CS97" s="71"/>
      <c r="CT97" s="137"/>
      <c r="CU97" s="71"/>
      <c r="CV97" s="137"/>
      <c r="CW97" s="71"/>
      <c r="CX97" s="137"/>
      <c r="CY97" s="69"/>
      <c r="CZ97" s="137"/>
      <c r="DA97" s="69"/>
      <c r="DB97" s="137"/>
      <c r="DC97" s="69"/>
      <c r="DD97" s="137"/>
      <c r="DE97" s="71"/>
      <c r="DF97" s="137"/>
      <c r="DG97" s="69"/>
      <c r="DH97" s="137"/>
      <c r="DI97" s="69"/>
      <c r="DJ97" s="137"/>
      <c r="DK97" s="69"/>
      <c r="DL97" s="137"/>
      <c r="DM97" s="69"/>
      <c r="DN97" s="137"/>
      <c r="DO97" s="69"/>
      <c r="DP97" s="137"/>
      <c r="DQ97" s="69"/>
      <c r="DR97" s="137"/>
      <c r="DS97" s="69"/>
      <c r="DT97" s="137"/>
      <c r="DU97" s="69"/>
      <c r="DV97" s="137"/>
      <c r="DW97" s="69"/>
      <c r="DX97" s="137"/>
      <c r="DY97" s="69"/>
      <c r="DZ97" s="137"/>
      <c r="EA97" s="131"/>
      <c r="EB97" s="137"/>
      <c r="EC97" s="69"/>
      <c r="ED97" s="137"/>
      <c r="EE97" s="69"/>
      <c r="EF97" s="137"/>
      <c r="EG97" s="69"/>
      <c r="EH97" s="137"/>
      <c r="EI97" s="69"/>
      <c r="EJ97" s="70"/>
      <c r="EK97" s="69"/>
      <c r="EL97" s="137"/>
      <c r="EM97" s="69"/>
      <c r="EN97" s="137"/>
      <c r="EO97" s="75"/>
      <c r="EP97" s="75"/>
      <c r="EQ97" s="76">
        <f t="shared" si="151"/>
        <v>26</v>
      </c>
      <c r="ER97" s="76">
        <f t="shared" si="152"/>
        <v>3735815.9057855997</v>
      </c>
    </row>
    <row r="98" spans="1:148" s="3" customFormat="1" ht="60" customHeight="1" x14ac:dyDescent="0.25">
      <c r="A98" s="54"/>
      <c r="B98" s="54">
        <v>64</v>
      </c>
      <c r="C98" s="219" t="s">
        <v>334</v>
      </c>
      <c r="D98" s="156" t="s">
        <v>335</v>
      </c>
      <c r="E98" s="64">
        <v>13916</v>
      </c>
      <c r="F98" s="165">
        <v>7.66</v>
      </c>
      <c r="G98" s="220">
        <v>0.1106</v>
      </c>
      <c r="H98" s="119">
        <v>1</v>
      </c>
      <c r="I98" s="120"/>
      <c r="J98" s="127"/>
      <c r="K98" s="118">
        <v>1.4</v>
      </c>
      <c r="L98" s="118">
        <v>1.68</v>
      </c>
      <c r="M98" s="118">
        <v>2.23</v>
      </c>
      <c r="N98" s="121">
        <v>2.57</v>
      </c>
      <c r="O98" s="79"/>
      <c r="P98" s="137">
        <f t="shared" si="156"/>
        <v>0</v>
      </c>
      <c r="Q98" s="129"/>
      <c r="R98" s="137">
        <f t="shared" si="157"/>
        <v>0</v>
      </c>
      <c r="S98" s="71">
        <v>44</v>
      </c>
      <c r="T98" s="69">
        <f t="shared" si="191"/>
        <v>4897745.2398335999</v>
      </c>
      <c r="U98" s="79"/>
      <c r="V98" s="137">
        <f t="shared" si="158"/>
        <v>0</v>
      </c>
      <c r="W98" s="79"/>
      <c r="X98" s="137">
        <f t="shared" si="159"/>
        <v>0</v>
      </c>
      <c r="Y98" s="69"/>
      <c r="Z98" s="70">
        <f t="shared" si="153"/>
        <v>0</v>
      </c>
      <c r="AA98" s="80"/>
      <c r="AB98" s="137">
        <f t="shared" si="160"/>
        <v>0</v>
      </c>
      <c r="AC98" s="70"/>
      <c r="AD98" s="70"/>
      <c r="AE98" s="71"/>
      <c r="AF98" s="137">
        <f t="shared" si="192"/>
        <v>0</v>
      </c>
      <c r="AG98" s="80"/>
      <c r="AH98" s="137">
        <f t="shared" si="161"/>
        <v>0</v>
      </c>
      <c r="AI98" s="80"/>
      <c r="AJ98" s="137">
        <f t="shared" si="162"/>
        <v>0</v>
      </c>
      <c r="AK98" s="79"/>
      <c r="AL98" s="137">
        <f t="shared" si="163"/>
        <v>0</v>
      </c>
      <c r="AM98" s="71"/>
      <c r="AN98" s="71">
        <f t="shared" si="154"/>
        <v>0</v>
      </c>
      <c r="AO98" s="79"/>
      <c r="AP98" s="137">
        <f t="shared" si="164"/>
        <v>0</v>
      </c>
      <c r="AQ98" s="79"/>
      <c r="AR98" s="137">
        <f t="shared" si="165"/>
        <v>0</v>
      </c>
      <c r="AS98" s="80"/>
      <c r="AT98" s="137">
        <f t="shared" si="166"/>
        <v>0</v>
      </c>
      <c r="AU98" s="80"/>
      <c r="AV98" s="137">
        <f t="shared" si="167"/>
        <v>0</v>
      </c>
      <c r="AW98" s="79"/>
      <c r="AX98" s="137">
        <f t="shared" si="168"/>
        <v>0</v>
      </c>
      <c r="AY98" s="79"/>
      <c r="AZ98" s="137">
        <f t="shared" si="193"/>
        <v>0</v>
      </c>
      <c r="BA98" s="69"/>
      <c r="BB98" s="69">
        <f t="shared" si="203"/>
        <v>0</v>
      </c>
      <c r="BC98" s="79"/>
      <c r="BD98" s="137">
        <f t="shared" si="169"/>
        <v>0</v>
      </c>
      <c r="BE98" s="79"/>
      <c r="BF98" s="137">
        <f t="shared" si="170"/>
        <v>0</v>
      </c>
      <c r="BG98" s="79"/>
      <c r="BH98" s="137">
        <f t="shared" si="194"/>
        <v>0</v>
      </c>
      <c r="BI98" s="69"/>
      <c r="BJ98" s="69">
        <f t="shared" si="171"/>
        <v>0</v>
      </c>
      <c r="BK98" s="79"/>
      <c r="BL98" s="137">
        <f t="shared" si="172"/>
        <v>0</v>
      </c>
      <c r="BM98" s="79"/>
      <c r="BN98" s="137">
        <f t="shared" si="173"/>
        <v>0</v>
      </c>
      <c r="BO98" s="79"/>
      <c r="BP98" s="137">
        <f t="shared" si="174"/>
        <v>0</v>
      </c>
      <c r="BQ98" s="79"/>
      <c r="BR98" s="137">
        <f t="shared" si="175"/>
        <v>0</v>
      </c>
      <c r="BS98" s="79"/>
      <c r="BT98" s="137">
        <f t="shared" si="176"/>
        <v>0</v>
      </c>
      <c r="BU98" s="79"/>
      <c r="BV98" s="137">
        <f t="shared" si="177"/>
        <v>0</v>
      </c>
      <c r="BW98" s="79"/>
      <c r="BX98" s="137">
        <f t="shared" si="178"/>
        <v>0</v>
      </c>
      <c r="BY98" s="83"/>
      <c r="BZ98" s="137">
        <f t="shared" si="179"/>
        <v>0</v>
      </c>
      <c r="CA98" s="79"/>
      <c r="CB98" s="137">
        <f t="shared" si="195"/>
        <v>0</v>
      </c>
      <c r="CC98" s="80">
        <v>6</v>
      </c>
      <c r="CD98" s="137">
        <f>(CC98*$E98*$F98*((1-$G98)+$G98*$K98*$H98))</f>
        <v>667874.35088639997</v>
      </c>
      <c r="CE98" s="79"/>
      <c r="CF98" s="137">
        <f t="shared" si="196"/>
        <v>0</v>
      </c>
      <c r="CG98" s="79"/>
      <c r="CH98" s="137">
        <f t="shared" si="197"/>
        <v>0</v>
      </c>
      <c r="CI98" s="79"/>
      <c r="CJ98" s="137">
        <f t="shared" si="180"/>
        <v>0</v>
      </c>
      <c r="CK98" s="79"/>
      <c r="CL98" s="137">
        <f t="shared" si="181"/>
        <v>0</v>
      </c>
      <c r="CM98" s="80"/>
      <c r="CN98" s="137">
        <f t="shared" si="199"/>
        <v>0</v>
      </c>
      <c r="CO98" s="79"/>
      <c r="CP98" s="137">
        <f t="shared" si="182"/>
        <v>0</v>
      </c>
      <c r="CQ98" s="79"/>
      <c r="CR98" s="137">
        <f t="shared" si="200"/>
        <v>0</v>
      </c>
      <c r="CS98" s="80"/>
      <c r="CT98" s="137"/>
      <c r="CU98" s="80"/>
      <c r="CV98" s="137"/>
      <c r="CW98" s="80"/>
      <c r="CX98" s="137"/>
      <c r="CY98" s="79"/>
      <c r="CZ98" s="137">
        <f t="shared" si="183"/>
        <v>0</v>
      </c>
      <c r="DA98" s="79"/>
      <c r="DB98" s="137"/>
      <c r="DC98" s="79"/>
      <c r="DD98" s="137">
        <f t="shared" si="201"/>
        <v>0</v>
      </c>
      <c r="DE98" s="80"/>
      <c r="DF98" s="137"/>
      <c r="DG98" s="79"/>
      <c r="DH98" s="137"/>
      <c r="DI98" s="79"/>
      <c r="DJ98" s="137"/>
      <c r="DK98" s="79"/>
      <c r="DL98" s="137"/>
      <c r="DM98" s="69"/>
      <c r="DN98" s="137"/>
      <c r="DO98" s="79"/>
      <c r="DP98" s="137">
        <f t="shared" si="185"/>
        <v>0</v>
      </c>
      <c r="DQ98" s="79"/>
      <c r="DR98" s="137"/>
      <c r="DS98" s="79"/>
      <c r="DT98" s="137"/>
      <c r="DU98" s="79"/>
      <c r="DV98" s="137"/>
      <c r="DW98" s="79"/>
      <c r="DX98" s="137"/>
      <c r="DY98" s="79"/>
      <c r="DZ98" s="137"/>
      <c r="EA98" s="69"/>
      <c r="EB98" s="137">
        <f t="shared" si="186"/>
        <v>0</v>
      </c>
      <c r="EC98" s="79"/>
      <c r="ED98" s="137">
        <f t="shared" si="187"/>
        <v>0</v>
      </c>
      <c r="EE98" s="79"/>
      <c r="EF98" s="137">
        <f t="shared" si="188"/>
        <v>0</v>
      </c>
      <c r="EG98" s="79"/>
      <c r="EH98" s="137">
        <f t="shared" si="189"/>
        <v>0</v>
      </c>
      <c r="EI98" s="79"/>
      <c r="EJ98" s="70">
        <f t="shared" si="155"/>
        <v>0</v>
      </c>
      <c r="EK98" s="79"/>
      <c r="EL98" s="137">
        <f t="shared" si="190"/>
        <v>0</v>
      </c>
      <c r="EM98" s="69"/>
      <c r="EN98" s="137">
        <f t="shared" si="202"/>
        <v>0</v>
      </c>
      <c r="EO98" s="75"/>
      <c r="EP98" s="75"/>
      <c r="EQ98" s="76">
        <f t="shared" si="151"/>
        <v>50</v>
      </c>
      <c r="ER98" s="76">
        <f t="shared" si="152"/>
        <v>5565619.5907199997</v>
      </c>
    </row>
    <row r="99" spans="1:148" s="3" customFormat="1" ht="60" customHeight="1" x14ac:dyDescent="0.25">
      <c r="A99" s="54"/>
      <c r="B99" s="54" t="s">
        <v>336</v>
      </c>
      <c r="C99" s="219" t="s">
        <v>337</v>
      </c>
      <c r="D99" s="164" t="s">
        <v>338</v>
      </c>
      <c r="E99" s="166">
        <v>13916</v>
      </c>
      <c r="F99" s="165">
        <v>3.09</v>
      </c>
      <c r="G99" s="220">
        <v>0.1106</v>
      </c>
      <c r="H99" s="119">
        <v>1</v>
      </c>
      <c r="I99" s="120"/>
      <c r="J99" s="127"/>
      <c r="K99" s="118">
        <v>1.4</v>
      </c>
      <c r="L99" s="118">
        <v>1.68</v>
      </c>
      <c r="M99" s="118">
        <v>2.23</v>
      </c>
      <c r="N99" s="121">
        <v>2.57</v>
      </c>
      <c r="O99" s="69"/>
      <c r="P99" s="137"/>
      <c r="Q99" s="122"/>
      <c r="R99" s="137"/>
      <c r="S99" s="71">
        <v>24</v>
      </c>
      <c r="T99" s="69">
        <f t="shared" si="191"/>
        <v>1077666.7071744001</v>
      </c>
      <c r="U99" s="69"/>
      <c r="V99" s="137"/>
      <c r="W99" s="69"/>
      <c r="X99" s="137"/>
      <c r="Y99" s="69"/>
      <c r="Z99" s="70"/>
      <c r="AA99" s="71"/>
      <c r="AB99" s="137"/>
      <c r="AC99" s="70"/>
      <c r="AD99" s="70"/>
      <c r="AE99" s="71"/>
      <c r="AF99" s="137"/>
      <c r="AG99" s="71"/>
      <c r="AH99" s="137"/>
      <c r="AI99" s="71"/>
      <c r="AJ99" s="137"/>
      <c r="AK99" s="69"/>
      <c r="AL99" s="137"/>
      <c r="AM99" s="71"/>
      <c r="AN99" s="71"/>
      <c r="AO99" s="69"/>
      <c r="AP99" s="137"/>
      <c r="AQ99" s="69"/>
      <c r="AR99" s="137"/>
      <c r="AS99" s="71"/>
      <c r="AT99" s="137"/>
      <c r="AU99" s="71"/>
      <c r="AV99" s="137"/>
      <c r="AW99" s="69"/>
      <c r="AX99" s="137"/>
      <c r="AY99" s="69"/>
      <c r="AZ99" s="137"/>
      <c r="BA99" s="69"/>
      <c r="BB99" s="69"/>
      <c r="BC99" s="69"/>
      <c r="BD99" s="137"/>
      <c r="BE99" s="69"/>
      <c r="BF99" s="137"/>
      <c r="BG99" s="69"/>
      <c r="BH99" s="137"/>
      <c r="BI99" s="69"/>
      <c r="BJ99" s="69"/>
      <c r="BK99" s="69"/>
      <c r="BL99" s="137"/>
      <c r="BM99" s="69"/>
      <c r="BN99" s="137"/>
      <c r="BO99" s="69"/>
      <c r="BP99" s="137"/>
      <c r="BQ99" s="69"/>
      <c r="BR99" s="137"/>
      <c r="BS99" s="69"/>
      <c r="BT99" s="137"/>
      <c r="BU99" s="69"/>
      <c r="BV99" s="137"/>
      <c r="BW99" s="69"/>
      <c r="BX99" s="137"/>
      <c r="BY99" s="73"/>
      <c r="BZ99" s="137"/>
      <c r="CA99" s="69"/>
      <c r="CB99" s="137"/>
      <c r="CC99" s="71"/>
      <c r="CD99" s="137"/>
      <c r="CE99" s="69"/>
      <c r="CF99" s="137"/>
      <c r="CG99" s="69"/>
      <c r="CH99" s="137"/>
      <c r="CI99" s="69"/>
      <c r="CJ99" s="137"/>
      <c r="CK99" s="69"/>
      <c r="CL99" s="137"/>
      <c r="CM99" s="71"/>
      <c r="CN99" s="137"/>
      <c r="CO99" s="69"/>
      <c r="CP99" s="137"/>
      <c r="CQ99" s="69"/>
      <c r="CR99" s="137"/>
      <c r="CS99" s="71"/>
      <c r="CT99" s="137"/>
      <c r="CU99" s="71"/>
      <c r="CV99" s="137"/>
      <c r="CW99" s="71"/>
      <c r="CX99" s="137"/>
      <c r="CY99" s="69"/>
      <c r="CZ99" s="137"/>
      <c r="DA99" s="69"/>
      <c r="DB99" s="137"/>
      <c r="DC99" s="69"/>
      <c r="DD99" s="137"/>
      <c r="DE99" s="71"/>
      <c r="DF99" s="137"/>
      <c r="DG99" s="69"/>
      <c r="DH99" s="137"/>
      <c r="DI99" s="69"/>
      <c r="DJ99" s="137"/>
      <c r="DK99" s="69"/>
      <c r="DL99" s="137"/>
      <c r="DM99" s="69"/>
      <c r="DN99" s="137"/>
      <c r="DO99" s="69"/>
      <c r="DP99" s="137"/>
      <c r="DQ99" s="69"/>
      <c r="DR99" s="137"/>
      <c r="DS99" s="69"/>
      <c r="DT99" s="137"/>
      <c r="DU99" s="69"/>
      <c r="DV99" s="137"/>
      <c r="DW99" s="69"/>
      <c r="DX99" s="137"/>
      <c r="DY99" s="69"/>
      <c r="DZ99" s="137"/>
      <c r="EA99" s="69"/>
      <c r="EB99" s="137"/>
      <c r="EC99" s="69"/>
      <c r="ED99" s="137"/>
      <c r="EE99" s="69"/>
      <c r="EF99" s="137"/>
      <c r="EG99" s="69"/>
      <c r="EH99" s="137"/>
      <c r="EI99" s="69"/>
      <c r="EJ99" s="70"/>
      <c r="EK99" s="69"/>
      <c r="EL99" s="137"/>
      <c r="EM99" s="69"/>
      <c r="EN99" s="137"/>
      <c r="EO99" s="75"/>
      <c r="EP99" s="75"/>
      <c r="EQ99" s="76">
        <f t="shared" si="151"/>
        <v>24</v>
      </c>
      <c r="ER99" s="76">
        <f t="shared" si="152"/>
        <v>1077666.7071744001</v>
      </c>
    </row>
    <row r="100" spans="1:148" s="3" customFormat="1" ht="60" customHeight="1" x14ac:dyDescent="0.25">
      <c r="A100" s="54"/>
      <c r="B100" s="54" t="s">
        <v>339</v>
      </c>
      <c r="C100" s="219" t="s">
        <v>340</v>
      </c>
      <c r="D100" s="164" t="s">
        <v>341</v>
      </c>
      <c r="E100" s="166">
        <v>13916</v>
      </c>
      <c r="F100" s="165">
        <v>7.85</v>
      </c>
      <c r="G100" s="220">
        <v>0.1106</v>
      </c>
      <c r="H100" s="119">
        <v>1</v>
      </c>
      <c r="I100" s="120"/>
      <c r="J100" s="127"/>
      <c r="K100" s="118">
        <v>1.4</v>
      </c>
      <c r="L100" s="118">
        <v>1.68</v>
      </c>
      <c r="M100" s="118">
        <v>2.23</v>
      </c>
      <c r="N100" s="121">
        <v>2.57</v>
      </c>
      <c r="O100" s="69"/>
      <c r="P100" s="137"/>
      <c r="Q100" s="122"/>
      <c r="R100" s="137"/>
      <c r="S100" s="71">
        <v>40</v>
      </c>
      <c r="T100" s="69">
        <f t="shared" si="191"/>
        <v>4562936.1657600002</v>
      </c>
      <c r="U100" s="69"/>
      <c r="V100" s="137"/>
      <c r="W100" s="69"/>
      <c r="X100" s="137"/>
      <c r="Y100" s="69"/>
      <c r="Z100" s="70"/>
      <c r="AA100" s="71"/>
      <c r="AB100" s="137"/>
      <c r="AC100" s="70"/>
      <c r="AD100" s="70"/>
      <c r="AE100" s="71"/>
      <c r="AF100" s="137"/>
      <c r="AG100" s="71"/>
      <c r="AH100" s="137"/>
      <c r="AI100" s="71"/>
      <c r="AJ100" s="137"/>
      <c r="AK100" s="69"/>
      <c r="AL100" s="137"/>
      <c r="AM100" s="71"/>
      <c r="AN100" s="71"/>
      <c r="AO100" s="69"/>
      <c r="AP100" s="137"/>
      <c r="AQ100" s="69"/>
      <c r="AR100" s="137"/>
      <c r="AS100" s="71"/>
      <c r="AT100" s="137"/>
      <c r="AU100" s="71"/>
      <c r="AV100" s="137"/>
      <c r="AW100" s="69"/>
      <c r="AX100" s="137"/>
      <c r="AY100" s="69"/>
      <c r="AZ100" s="137"/>
      <c r="BA100" s="69"/>
      <c r="BB100" s="69"/>
      <c r="BC100" s="69"/>
      <c r="BD100" s="137"/>
      <c r="BE100" s="69"/>
      <c r="BF100" s="137"/>
      <c r="BG100" s="69"/>
      <c r="BH100" s="137"/>
      <c r="BI100" s="69"/>
      <c r="BJ100" s="69"/>
      <c r="BK100" s="69"/>
      <c r="BL100" s="137"/>
      <c r="BM100" s="69"/>
      <c r="BN100" s="137"/>
      <c r="BO100" s="69"/>
      <c r="BP100" s="137"/>
      <c r="BQ100" s="69"/>
      <c r="BR100" s="137"/>
      <c r="BS100" s="69"/>
      <c r="BT100" s="137"/>
      <c r="BU100" s="69"/>
      <c r="BV100" s="137"/>
      <c r="BW100" s="69"/>
      <c r="BX100" s="137"/>
      <c r="BY100" s="73"/>
      <c r="BZ100" s="137"/>
      <c r="CA100" s="69"/>
      <c r="CB100" s="137"/>
      <c r="CC100" s="71"/>
      <c r="CD100" s="137"/>
      <c r="CE100" s="69"/>
      <c r="CF100" s="137"/>
      <c r="CG100" s="69"/>
      <c r="CH100" s="137"/>
      <c r="CI100" s="69"/>
      <c r="CJ100" s="137"/>
      <c r="CK100" s="69"/>
      <c r="CL100" s="137"/>
      <c r="CM100" s="71"/>
      <c r="CN100" s="137"/>
      <c r="CO100" s="69"/>
      <c r="CP100" s="137"/>
      <c r="CQ100" s="69"/>
      <c r="CR100" s="137"/>
      <c r="CS100" s="71"/>
      <c r="CT100" s="137"/>
      <c r="CU100" s="71"/>
      <c r="CV100" s="137"/>
      <c r="CW100" s="71"/>
      <c r="CX100" s="137"/>
      <c r="CY100" s="69"/>
      <c r="CZ100" s="137"/>
      <c r="DA100" s="69"/>
      <c r="DB100" s="137"/>
      <c r="DC100" s="69"/>
      <c r="DD100" s="137"/>
      <c r="DE100" s="71"/>
      <c r="DF100" s="137"/>
      <c r="DG100" s="69"/>
      <c r="DH100" s="137"/>
      <c r="DI100" s="69"/>
      <c r="DJ100" s="137"/>
      <c r="DK100" s="69"/>
      <c r="DL100" s="137"/>
      <c r="DM100" s="69"/>
      <c r="DN100" s="137"/>
      <c r="DO100" s="69"/>
      <c r="DP100" s="137"/>
      <c r="DQ100" s="69"/>
      <c r="DR100" s="137"/>
      <c r="DS100" s="69"/>
      <c r="DT100" s="137"/>
      <c r="DU100" s="69"/>
      <c r="DV100" s="137"/>
      <c r="DW100" s="69"/>
      <c r="DX100" s="137"/>
      <c r="DY100" s="69"/>
      <c r="DZ100" s="137"/>
      <c r="EA100" s="69"/>
      <c r="EB100" s="137"/>
      <c r="EC100" s="69"/>
      <c r="ED100" s="137"/>
      <c r="EE100" s="69"/>
      <c r="EF100" s="137"/>
      <c r="EG100" s="69"/>
      <c r="EH100" s="137"/>
      <c r="EI100" s="69"/>
      <c r="EJ100" s="70"/>
      <c r="EK100" s="69"/>
      <c r="EL100" s="137"/>
      <c r="EM100" s="69"/>
      <c r="EN100" s="137"/>
      <c r="EO100" s="75"/>
      <c r="EP100" s="75"/>
      <c r="EQ100" s="76">
        <f t="shared" si="151"/>
        <v>40</v>
      </c>
      <c r="ER100" s="76">
        <f t="shared" si="152"/>
        <v>4562936.1657600002</v>
      </c>
    </row>
    <row r="101" spans="1:148" s="3" customFormat="1" ht="60" customHeight="1" x14ac:dyDescent="0.25">
      <c r="A101" s="54"/>
      <c r="B101" s="54" t="s">
        <v>342</v>
      </c>
      <c r="C101" s="219" t="s">
        <v>343</v>
      </c>
      <c r="D101" s="164" t="s">
        <v>344</v>
      </c>
      <c r="E101" s="166">
        <v>13916</v>
      </c>
      <c r="F101" s="165">
        <v>12.1</v>
      </c>
      <c r="G101" s="220">
        <v>0.1106</v>
      </c>
      <c r="H101" s="119">
        <v>1</v>
      </c>
      <c r="I101" s="120"/>
      <c r="J101" s="127"/>
      <c r="K101" s="118">
        <v>1.4</v>
      </c>
      <c r="L101" s="118">
        <v>1.68</v>
      </c>
      <c r="M101" s="118">
        <v>2.23</v>
      </c>
      <c r="N101" s="121">
        <v>2.57</v>
      </c>
      <c r="O101" s="69"/>
      <c r="P101" s="137"/>
      <c r="Q101" s="122"/>
      <c r="R101" s="137"/>
      <c r="S101" s="71">
        <v>23</v>
      </c>
      <c r="T101" s="69">
        <f t="shared" si="191"/>
        <v>4044156.480672</v>
      </c>
      <c r="U101" s="69"/>
      <c r="V101" s="137"/>
      <c r="W101" s="69"/>
      <c r="X101" s="137"/>
      <c r="Y101" s="69"/>
      <c r="Z101" s="70"/>
      <c r="AA101" s="71"/>
      <c r="AB101" s="137"/>
      <c r="AC101" s="70"/>
      <c r="AD101" s="70"/>
      <c r="AE101" s="71"/>
      <c r="AF101" s="137"/>
      <c r="AG101" s="71"/>
      <c r="AH101" s="137"/>
      <c r="AI101" s="71"/>
      <c r="AJ101" s="137"/>
      <c r="AK101" s="69"/>
      <c r="AL101" s="137"/>
      <c r="AM101" s="71"/>
      <c r="AN101" s="71"/>
      <c r="AO101" s="69"/>
      <c r="AP101" s="137"/>
      <c r="AQ101" s="69"/>
      <c r="AR101" s="137"/>
      <c r="AS101" s="71"/>
      <c r="AT101" s="137"/>
      <c r="AU101" s="71"/>
      <c r="AV101" s="137"/>
      <c r="AW101" s="69"/>
      <c r="AX101" s="137"/>
      <c r="AY101" s="69"/>
      <c r="AZ101" s="137"/>
      <c r="BA101" s="69"/>
      <c r="BB101" s="69"/>
      <c r="BC101" s="69"/>
      <c r="BD101" s="137"/>
      <c r="BE101" s="69"/>
      <c r="BF101" s="137"/>
      <c r="BG101" s="69"/>
      <c r="BH101" s="137"/>
      <c r="BI101" s="69"/>
      <c r="BJ101" s="69"/>
      <c r="BK101" s="69"/>
      <c r="BL101" s="137"/>
      <c r="BM101" s="69"/>
      <c r="BN101" s="137"/>
      <c r="BO101" s="69"/>
      <c r="BP101" s="137"/>
      <c r="BQ101" s="69"/>
      <c r="BR101" s="137"/>
      <c r="BS101" s="69"/>
      <c r="BT101" s="137"/>
      <c r="BU101" s="69"/>
      <c r="BV101" s="137"/>
      <c r="BW101" s="69"/>
      <c r="BX101" s="137"/>
      <c r="BY101" s="73"/>
      <c r="BZ101" s="137"/>
      <c r="CA101" s="69"/>
      <c r="CB101" s="137"/>
      <c r="CC101" s="71"/>
      <c r="CD101" s="137"/>
      <c r="CE101" s="69"/>
      <c r="CF101" s="137"/>
      <c r="CG101" s="69"/>
      <c r="CH101" s="137"/>
      <c r="CI101" s="69"/>
      <c r="CJ101" s="137"/>
      <c r="CK101" s="69"/>
      <c r="CL101" s="137"/>
      <c r="CM101" s="71"/>
      <c r="CN101" s="137"/>
      <c r="CO101" s="69"/>
      <c r="CP101" s="137"/>
      <c r="CQ101" s="69"/>
      <c r="CR101" s="137"/>
      <c r="CS101" s="71"/>
      <c r="CT101" s="137"/>
      <c r="CU101" s="71"/>
      <c r="CV101" s="137"/>
      <c r="CW101" s="71"/>
      <c r="CX101" s="137"/>
      <c r="CY101" s="69"/>
      <c r="CZ101" s="137"/>
      <c r="DA101" s="69"/>
      <c r="DB101" s="137"/>
      <c r="DC101" s="69"/>
      <c r="DD101" s="137"/>
      <c r="DE101" s="71"/>
      <c r="DF101" s="137"/>
      <c r="DG101" s="69"/>
      <c r="DH101" s="137"/>
      <c r="DI101" s="69"/>
      <c r="DJ101" s="137"/>
      <c r="DK101" s="69"/>
      <c r="DL101" s="137"/>
      <c r="DM101" s="69"/>
      <c r="DN101" s="137"/>
      <c r="DO101" s="69"/>
      <c r="DP101" s="137"/>
      <c r="DQ101" s="69"/>
      <c r="DR101" s="137"/>
      <c r="DS101" s="69"/>
      <c r="DT101" s="137"/>
      <c r="DU101" s="69"/>
      <c r="DV101" s="137"/>
      <c r="DW101" s="69"/>
      <c r="DX101" s="137"/>
      <c r="DY101" s="69"/>
      <c r="DZ101" s="137"/>
      <c r="EA101" s="69"/>
      <c r="EB101" s="137"/>
      <c r="EC101" s="69"/>
      <c r="ED101" s="137"/>
      <c r="EE101" s="69"/>
      <c r="EF101" s="137"/>
      <c r="EG101" s="69"/>
      <c r="EH101" s="137"/>
      <c r="EI101" s="69"/>
      <c r="EJ101" s="70"/>
      <c r="EK101" s="69"/>
      <c r="EL101" s="137"/>
      <c r="EM101" s="69"/>
      <c r="EN101" s="137"/>
      <c r="EO101" s="75"/>
      <c r="EP101" s="75"/>
      <c r="EQ101" s="76">
        <f t="shared" si="151"/>
        <v>23</v>
      </c>
      <c r="ER101" s="76">
        <f t="shared" si="152"/>
        <v>4044156.480672</v>
      </c>
    </row>
    <row r="102" spans="1:148" s="3" customFormat="1" ht="60" customHeight="1" x14ac:dyDescent="0.25">
      <c r="A102" s="54"/>
      <c r="B102" s="54">
        <v>65</v>
      </c>
      <c r="C102" s="219" t="s">
        <v>345</v>
      </c>
      <c r="D102" s="117" t="s">
        <v>346</v>
      </c>
      <c r="E102" s="64">
        <v>13916</v>
      </c>
      <c r="F102" s="165">
        <v>8.57</v>
      </c>
      <c r="G102" s="220">
        <v>0.15079999999999999</v>
      </c>
      <c r="H102" s="119">
        <v>1</v>
      </c>
      <c r="I102" s="120"/>
      <c r="J102" s="127"/>
      <c r="K102" s="133">
        <v>1.4</v>
      </c>
      <c r="L102" s="133">
        <v>1.68</v>
      </c>
      <c r="M102" s="133">
        <v>2.23</v>
      </c>
      <c r="N102" s="134">
        <v>2.57</v>
      </c>
      <c r="O102" s="69"/>
      <c r="P102" s="137">
        <f t="shared" si="156"/>
        <v>0</v>
      </c>
      <c r="Q102" s="122"/>
      <c r="R102" s="137">
        <f t="shared" si="157"/>
        <v>0</v>
      </c>
      <c r="S102" s="71">
        <v>31</v>
      </c>
      <c r="T102" s="69">
        <f t="shared" si="191"/>
        <v>3920070.6035904</v>
      </c>
      <c r="U102" s="69"/>
      <c r="V102" s="137">
        <f t="shared" si="158"/>
        <v>0</v>
      </c>
      <c r="W102" s="69"/>
      <c r="X102" s="137">
        <f t="shared" si="159"/>
        <v>0</v>
      </c>
      <c r="Y102" s="69"/>
      <c r="Z102" s="70">
        <f t="shared" si="153"/>
        <v>0</v>
      </c>
      <c r="AA102" s="71"/>
      <c r="AB102" s="137">
        <f t="shared" si="160"/>
        <v>0</v>
      </c>
      <c r="AC102" s="70"/>
      <c r="AD102" s="70"/>
      <c r="AE102" s="71"/>
      <c r="AF102" s="137">
        <f t="shared" si="192"/>
        <v>0</v>
      </c>
      <c r="AG102" s="71">
        <v>3</v>
      </c>
      <c r="AH102" s="137">
        <f>(AG102*$E102*$F102*((1-$G102)+$G102*$L102*$H102))</f>
        <v>394468.58923583996</v>
      </c>
      <c r="AI102" s="71"/>
      <c r="AJ102" s="137">
        <f t="shared" si="162"/>
        <v>0</v>
      </c>
      <c r="AK102" s="69"/>
      <c r="AL102" s="137">
        <f t="shared" si="163"/>
        <v>0</v>
      </c>
      <c r="AM102" s="71"/>
      <c r="AN102" s="71">
        <f t="shared" si="154"/>
        <v>0</v>
      </c>
      <c r="AO102" s="69"/>
      <c r="AP102" s="137">
        <f t="shared" si="164"/>
        <v>0</v>
      </c>
      <c r="AQ102" s="69"/>
      <c r="AR102" s="137">
        <f t="shared" si="165"/>
        <v>0</v>
      </c>
      <c r="AS102" s="71"/>
      <c r="AT102" s="137">
        <f t="shared" si="166"/>
        <v>0</v>
      </c>
      <c r="AU102" s="71"/>
      <c r="AV102" s="137">
        <f t="shared" si="167"/>
        <v>0</v>
      </c>
      <c r="AW102" s="69"/>
      <c r="AX102" s="137">
        <f t="shared" si="168"/>
        <v>0</v>
      </c>
      <c r="AY102" s="69"/>
      <c r="AZ102" s="137">
        <f t="shared" si="193"/>
        <v>0</v>
      </c>
      <c r="BA102" s="69"/>
      <c r="BB102" s="69">
        <f t="shared" si="203"/>
        <v>0</v>
      </c>
      <c r="BC102" s="69"/>
      <c r="BD102" s="137">
        <f t="shared" si="169"/>
        <v>0</v>
      </c>
      <c r="BE102" s="69"/>
      <c r="BF102" s="137">
        <f t="shared" si="170"/>
        <v>0</v>
      </c>
      <c r="BG102" s="69"/>
      <c r="BH102" s="137">
        <f t="shared" si="194"/>
        <v>0</v>
      </c>
      <c r="BI102" s="69"/>
      <c r="BJ102" s="69">
        <f t="shared" si="171"/>
        <v>0</v>
      </c>
      <c r="BK102" s="69"/>
      <c r="BL102" s="137">
        <f t="shared" si="172"/>
        <v>0</v>
      </c>
      <c r="BM102" s="69"/>
      <c r="BN102" s="137">
        <f t="shared" si="173"/>
        <v>0</v>
      </c>
      <c r="BO102" s="69"/>
      <c r="BP102" s="137">
        <f t="shared" si="174"/>
        <v>0</v>
      </c>
      <c r="BQ102" s="69"/>
      <c r="BR102" s="137">
        <f t="shared" si="175"/>
        <v>0</v>
      </c>
      <c r="BS102" s="69"/>
      <c r="BT102" s="137">
        <f t="shared" si="176"/>
        <v>0</v>
      </c>
      <c r="BU102" s="69"/>
      <c r="BV102" s="137">
        <f t="shared" si="177"/>
        <v>0</v>
      </c>
      <c r="BW102" s="69"/>
      <c r="BX102" s="137">
        <f t="shared" si="178"/>
        <v>0</v>
      </c>
      <c r="BY102" s="73"/>
      <c r="BZ102" s="137">
        <f t="shared" si="179"/>
        <v>0</v>
      </c>
      <c r="CA102" s="69"/>
      <c r="CB102" s="137">
        <f t="shared" si="195"/>
        <v>0</v>
      </c>
      <c r="CC102" s="71"/>
      <c r="CD102" s="137">
        <f t="shared" si="198"/>
        <v>0</v>
      </c>
      <c r="CE102" s="69"/>
      <c r="CF102" s="137">
        <f t="shared" si="196"/>
        <v>0</v>
      </c>
      <c r="CG102" s="69"/>
      <c r="CH102" s="137">
        <f t="shared" si="197"/>
        <v>0</v>
      </c>
      <c r="CI102" s="69"/>
      <c r="CJ102" s="137">
        <f t="shared" si="180"/>
        <v>0</v>
      </c>
      <c r="CK102" s="69">
        <v>50</v>
      </c>
      <c r="CL102" s="137">
        <f>(CK102*$E102*$F102*((1-$G102)+$G102*$K102*$H102))</f>
        <v>6322694.5219199993</v>
      </c>
      <c r="CM102" s="71"/>
      <c r="CN102" s="137">
        <f t="shared" si="199"/>
        <v>0</v>
      </c>
      <c r="CO102" s="69"/>
      <c r="CP102" s="137">
        <f t="shared" si="182"/>
        <v>0</v>
      </c>
      <c r="CQ102" s="69"/>
      <c r="CR102" s="137">
        <f t="shared" si="200"/>
        <v>0</v>
      </c>
      <c r="CS102" s="71"/>
      <c r="CT102" s="137"/>
      <c r="CU102" s="71"/>
      <c r="CV102" s="137"/>
      <c r="CW102" s="71"/>
      <c r="CX102" s="137"/>
      <c r="CY102" s="69"/>
      <c r="CZ102" s="137">
        <f t="shared" si="183"/>
        <v>0</v>
      </c>
      <c r="DA102" s="69"/>
      <c r="DB102" s="137"/>
      <c r="DC102" s="69"/>
      <c r="DD102" s="137">
        <f t="shared" si="201"/>
        <v>0</v>
      </c>
      <c r="DE102" s="71"/>
      <c r="DF102" s="137"/>
      <c r="DG102" s="69"/>
      <c r="DH102" s="137"/>
      <c r="DI102" s="69"/>
      <c r="DJ102" s="137"/>
      <c r="DK102" s="69"/>
      <c r="DL102" s="137"/>
      <c r="DM102" s="69"/>
      <c r="DN102" s="137"/>
      <c r="DO102" s="69"/>
      <c r="DP102" s="137">
        <f t="shared" si="185"/>
        <v>0</v>
      </c>
      <c r="DQ102" s="69"/>
      <c r="DR102" s="137"/>
      <c r="DS102" s="69"/>
      <c r="DT102" s="137"/>
      <c r="DU102" s="69"/>
      <c r="DV102" s="137"/>
      <c r="DW102" s="69"/>
      <c r="DX102" s="137"/>
      <c r="DY102" s="69"/>
      <c r="DZ102" s="137"/>
      <c r="EA102" s="69"/>
      <c r="EB102" s="137">
        <f t="shared" si="186"/>
        <v>0</v>
      </c>
      <c r="EC102" s="69"/>
      <c r="ED102" s="137">
        <f t="shared" si="187"/>
        <v>0</v>
      </c>
      <c r="EE102" s="69"/>
      <c r="EF102" s="137">
        <f t="shared" si="188"/>
        <v>0</v>
      </c>
      <c r="EG102" s="69"/>
      <c r="EH102" s="137">
        <f t="shared" si="189"/>
        <v>0</v>
      </c>
      <c r="EI102" s="69"/>
      <c r="EJ102" s="70">
        <f t="shared" si="155"/>
        <v>0</v>
      </c>
      <c r="EK102" s="69"/>
      <c r="EL102" s="137">
        <f t="shared" si="190"/>
        <v>0</v>
      </c>
      <c r="EM102" s="69"/>
      <c r="EN102" s="137">
        <f t="shared" si="202"/>
        <v>0</v>
      </c>
      <c r="EO102" s="75"/>
      <c r="EP102" s="75"/>
      <c r="EQ102" s="76">
        <f t="shared" si="151"/>
        <v>84</v>
      </c>
      <c r="ER102" s="76">
        <f t="shared" si="152"/>
        <v>10637233.714746241</v>
      </c>
    </row>
    <row r="103" spans="1:148" s="3" customFormat="1" ht="60" customHeight="1" x14ac:dyDescent="0.25">
      <c r="A103" s="54"/>
      <c r="B103" s="54" t="s">
        <v>347</v>
      </c>
      <c r="C103" s="219" t="s">
        <v>348</v>
      </c>
      <c r="D103" s="164" t="s">
        <v>349</v>
      </c>
      <c r="E103" s="166">
        <v>13916</v>
      </c>
      <c r="F103" s="165">
        <v>5.08</v>
      </c>
      <c r="G103" s="220">
        <v>0.15079999999999999</v>
      </c>
      <c r="H103" s="119">
        <v>1</v>
      </c>
      <c r="I103" s="120"/>
      <c r="J103" s="127"/>
      <c r="K103" s="133">
        <v>1.4</v>
      </c>
      <c r="L103" s="133">
        <v>1.68</v>
      </c>
      <c r="M103" s="133">
        <v>2.23</v>
      </c>
      <c r="N103" s="134">
        <v>2.57</v>
      </c>
      <c r="O103" s="69"/>
      <c r="P103" s="137"/>
      <c r="Q103" s="122"/>
      <c r="R103" s="137"/>
      <c r="S103" s="71">
        <v>14</v>
      </c>
      <c r="T103" s="69">
        <f t="shared" si="191"/>
        <v>1049404.9810943999</v>
      </c>
      <c r="U103" s="69"/>
      <c r="V103" s="137"/>
      <c r="W103" s="69"/>
      <c r="X103" s="137"/>
      <c r="Y103" s="69"/>
      <c r="Z103" s="70"/>
      <c r="AA103" s="71"/>
      <c r="AB103" s="137"/>
      <c r="AC103" s="70"/>
      <c r="AD103" s="70"/>
      <c r="AE103" s="71"/>
      <c r="AF103" s="137"/>
      <c r="AG103" s="71"/>
      <c r="AH103" s="137"/>
      <c r="AI103" s="71"/>
      <c r="AJ103" s="137"/>
      <c r="AK103" s="69"/>
      <c r="AL103" s="137"/>
      <c r="AM103" s="71"/>
      <c r="AN103" s="71"/>
      <c r="AO103" s="69"/>
      <c r="AP103" s="137"/>
      <c r="AQ103" s="69"/>
      <c r="AR103" s="137"/>
      <c r="AS103" s="71"/>
      <c r="AT103" s="137"/>
      <c r="AU103" s="71"/>
      <c r="AV103" s="137"/>
      <c r="AW103" s="69"/>
      <c r="AX103" s="137"/>
      <c r="AY103" s="69"/>
      <c r="AZ103" s="137"/>
      <c r="BA103" s="69"/>
      <c r="BB103" s="69"/>
      <c r="BC103" s="69"/>
      <c r="BD103" s="137"/>
      <c r="BE103" s="69"/>
      <c r="BF103" s="137"/>
      <c r="BG103" s="69"/>
      <c r="BH103" s="137"/>
      <c r="BI103" s="69"/>
      <c r="BJ103" s="69"/>
      <c r="BK103" s="69"/>
      <c r="BL103" s="137"/>
      <c r="BM103" s="69"/>
      <c r="BN103" s="137"/>
      <c r="BO103" s="69"/>
      <c r="BP103" s="137"/>
      <c r="BQ103" s="69"/>
      <c r="BR103" s="137"/>
      <c r="BS103" s="69"/>
      <c r="BT103" s="137"/>
      <c r="BU103" s="69"/>
      <c r="BV103" s="137"/>
      <c r="BW103" s="69"/>
      <c r="BX103" s="137"/>
      <c r="BY103" s="73"/>
      <c r="BZ103" s="137"/>
      <c r="CA103" s="69"/>
      <c r="CB103" s="137"/>
      <c r="CC103" s="71"/>
      <c r="CD103" s="137"/>
      <c r="CE103" s="69"/>
      <c r="CF103" s="137"/>
      <c r="CG103" s="69"/>
      <c r="CH103" s="137"/>
      <c r="CI103" s="69"/>
      <c r="CJ103" s="137"/>
      <c r="CK103" s="69"/>
      <c r="CL103" s="137"/>
      <c r="CM103" s="71"/>
      <c r="CN103" s="137"/>
      <c r="CO103" s="69"/>
      <c r="CP103" s="137"/>
      <c r="CQ103" s="69"/>
      <c r="CR103" s="137"/>
      <c r="CS103" s="71"/>
      <c r="CT103" s="137"/>
      <c r="CU103" s="71"/>
      <c r="CV103" s="137"/>
      <c r="CW103" s="71"/>
      <c r="CX103" s="137"/>
      <c r="CY103" s="69"/>
      <c r="CZ103" s="137"/>
      <c r="DA103" s="69"/>
      <c r="DB103" s="137"/>
      <c r="DC103" s="69"/>
      <c r="DD103" s="137"/>
      <c r="DE103" s="71"/>
      <c r="DF103" s="137"/>
      <c r="DG103" s="69"/>
      <c r="DH103" s="137"/>
      <c r="DI103" s="69"/>
      <c r="DJ103" s="137"/>
      <c r="DK103" s="69"/>
      <c r="DL103" s="137"/>
      <c r="DM103" s="69"/>
      <c r="DN103" s="137"/>
      <c r="DO103" s="69"/>
      <c r="DP103" s="137"/>
      <c r="DQ103" s="69"/>
      <c r="DR103" s="137"/>
      <c r="DS103" s="69"/>
      <c r="DT103" s="137"/>
      <c r="DU103" s="69"/>
      <c r="DV103" s="137"/>
      <c r="DW103" s="69"/>
      <c r="DX103" s="137"/>
      <c r="DY103" s="69"/>
      <c r="DZ103" s="137"/>
      <c r="EA103" s="69"/>
      <c r="EB103" s="137"/>
      <c r="EC103" s="69"/>
      <c r="ED103" s="137"/>
      <c r="EE103" s="69"/>
      <c r="EF103" s="137"/>
      <c r="EG103" s="69"/>
      <c r="EH103" s="137"/>
      <c r="EI103" s="69"/>
      <c r="EJ103" s="70"/>
      <c r="EK103" s="69"/>
      <c r="EL103" s="137"/>
      <c r="EM103" s="69"/>
      <c r="EN103" s="137"/>
      <c r="EO103" s="75"/>
      <c r="EP103" s="75"/>
      <c r="EQ103" s="76">
        <f t="shared" si="151"/>
        <v>14</v>
      </c>
      <c r="ER103" s="76">
        <f t="shared" si="152"/>
        <v>1049404.9810943999</v>
      </c>
    </row>
    <row r="104" spans="1:148" s="3" customFormat="1" ht="60" customHeight="1" x14ac:dyDescent="0.25">
      <c r="A104" s="54"/>
      <c r="B104" s="54" t="s">
        <v>350</v>
      </c>
      <c r="C104" s="219" t="s">
        <v>351</v>
      </c>
      <c r="D104" s="164" t="s">
        <v>352</v>
      </c>
      <c r="E104" s="166">
        <v>13916</v>
      </c>
      <c r="F104" s="165">
        <v>8.59</v>
      </c>
      <c r="G104" s="220">
        <v>0.15079999999999999</v>
      </c>
      <c r="H104" s="119">
        <v>1</v>
      </c>
      <c r="I104" s="120"/>
      <c r="J104" s="127"/>
      <c r="K104" s="133">
        <v>1.4</v>
      </c>
      <c r="L104" s="133">
        <v>1.68</v>
      </c>
      <c r="M104" s="133">
        <v>2.23</v>
      </c>
      <c r="N104" s="134">
        <v>2.57</v>
      </c>
      <c r="O104" s="69"/>
      <c r="P104" s="137"/>
      <c r="Q104" s="122"/>
      <c r="R104" s="137"/>
      <c r="S104" s="71">
        <v>12</v>
      </c>
      <c r="T104" s="69">
        <f t="shared" si="191"/>
        <v>1520987.9844096</v>
      </c>
      <c r="U104" s="69"/>
      <c r="V104" s="137"/>
      <c r="W104" s="69"/>
      <c r="X104" s="137"/>
      <c r="Y104" s="69"/>
      <c r="Z104" s="70"/>
      <c r="AA104" s="71"/>
      <c r="AB104" s="137"/>
      <c r="AC104" s="70"/>
      <c r="AD104" s="70"/>
      <c r="AE104" s="71"/>
      <c r="AF104" s="137"/>
      <c r="AG104" s="71"/>
      <c r="AH104" s="137"/>
      <c r="AI104" s="71"/>
      <c r="AJ104" s="137"/>
      <c r="AK104" s="69"/>
      <c r="AL104" s="137"/>
      <c r="AM104" s="71"/>
      <c r="AN104" s="71"/>
      <c r="AO104" s="69"/>
      <c r="AP104" s="137"/>
      <c r="AQ104" s="69"/>
      <c r="AR104" s="137"/>
      <c r="AS104" s="71"/>
      <c r="AT104" s="137"/>
      <c r="AU104" s="71"/>
      <c r="AV104" s="137"/>
      <c r="AW104" s="69"/>
      <c r="AX104" s="137"/>
      <c r="AY104" s="69"/>
      <c r="AZ104" s="137"/>
      <c r="BA104" s="69"/>
      <c r="BB104" s="69"/>
      <c r="BC104" s="69"/>
      <c r="BD104" s="137"/>
      <c r="BE104" s="69"/>
      <c r="BF104" s="137"/>
      <c r="BG104" s="69"/>
      <c r="BH104" s="137"/>
      <c r="BI104" s="69"/>
      <c r="BJ104" s="69"/>
      <c r="BK104" s="69"/>
      <c r="BL104" s="137"/>
      <c r="BM104" s="69"/>
      <c r="BN104" s="137"/>
      <c r="BO104" s="69"/>
      <c r="BP104" s="137"/>
      <c r="BQ104" s="69"/>
      <c r="BR104" s="137"/>
      <c r="BS104" s="69"/>
      <c r="BT104" s="137"/>
      <c r="BU104" s="69"/>
      <c r="BV104" s="137"/>
      <c r="BW104" s="69"/>
      <c r="BX104" s="137"/>
      <c r="BY104" s="73"/>
      <c r="BZ104" s="137"/>
      <c r="CA104" s="69"/>
      <c r="CB104" s="137"/>
      <c r="CC104" s="71"/>
      <c r="CD104" s="137"/>
      <c r="CE104" s="69"/>
      <c r="CF104" s="137"/>
      <c r="CG104" s="69"/>
      <c r="CH104" s="137"/>
      <c r="CI104" s="69"/>
      <c r="CJ104" s="137"/>
      <c r="CK104" s="69"/>
      <c r="CL104" s="137"/>
      <c r="CM104" s="71"/>
      <c r="CN104" s="137"/>
      <c r="CO104" s="69"/>
      <c r="CP104" s="137"/>
      <c r="CQ104" s="69"/>
      <c r="CR104" s="137"/>
      <c r="CS104" s="71"/>
      <c r="CT104" s="137"/>
      <c r="CU104" s="71"/>
      <c r="CV104" s="137"/>
      <c r="CW104" s="71"/>
      <c r="CX104" s="137"/>
      <c r="CY104" s="69"/>
      <c r="CZ104" s="137"/>
      <c r="DA104" s="69"/>
      <c r="DB104" s="137"/>
      <c r="DC104" s="69"/>
      <c r="DD104" s="137"/>
      <c r="DE104" s="71"/>
      <c r="DF104" s="137"/>
      <c r="DG104" s="69"/>
      <c r="DH104" s="137"/>
      <c r="DI104" s="69"/>
      <c r="DJ104" s="137"/>
      <c r="DK104" s="69"/>
      <c r="DL104" s="137"/>
      <c r="DM104" s="69"/>
      <c r="DN104" s="137"/>
      <c r="DO104" s="69"/>
      <c r="DP104" s="137"/>
      <c r="DQ104" s="69"/>
      <c r="DR104" s="137"/>
      <c r="DS104" s="69"/>
      <c r="DT104" s="137"/>
      <c r="DU104" s="69"/>
      <c r="DV104" s="137"/>
      <c r="DW104" s="69"/>
      <c r="DX104" s="137"/>
      <c r="DY104" s="69"/>
      <c r="DZ104" s="137"/>
      <c r="EA104" s="69"/>
      <c r="EB104" s="137"/>
      <c r="EC104" s="69"/>
      <c r="ED104" s="137"/>
      <c r="EE104" s="69"/>
      <c r="EF104" s="137"/>
      <c r="EG104" s="69"/>
      <c r="EH104" s="137"/>
      <c r="EI104" s="69"/>
      <c r="EJ104" s="70"/>
      <c r="EK104" s="69"/>
      <c r="EL104" s="137"/>
      <c r="EM104" s="69"/>
      <c r="EN104" s="137"/>
      <c r="EO104" s="75"/>
      <c r="EP104" s="75"/>
      <c r="EQ104" s="76">
        <f t="shared" si="151"/>
        <v>12</v>
      </c>
      <c r="ER104" s="76">
        <f t="shared" si="152"/>
        <v>1520987.9844096</v>
      </c>
    </row>
    <row r="105" spans="1:148" s="3" customFormat="1" ht="60" customHeight="1" x14ac:dyDescent="0.25">
      <c r="A105" s="54"/>
      <c r="B105" s="54" t="s">
        <v>353</v>
      </c>
      <c r="C105" s="219" t="s">
        <v>354</v>
      </c>
      <c r="D105" s="164" t="s">
        <v>355</v>
      </c>
      <c r="E105" s="166">
        <v>13916</v>
      </c>
      <c r="F105" s="165">
        <v>13.98</v>
      </c>
      <c r="G105" s="220">
        <v>0.15079999999999999</v>
      </c>
      <c r="H105" s="119">
        <v>1</v>
      </c>
      <c r="I105" s="120"/>
      <c r="J105" s="127"/>
      <c r="K105" s="133">
        <v>1.4</v>
      </c>
      <c r="L105" s="133">
        <v>1.68</v>
      </c>
      <c r="M105" s="133">
        <v>2.23</v>
      </c>
      <c r="N105" s="134">
        <v>2.57</v>
      </c>
      <c r="O105" s="69"/>
      <c r="P105" s="137"/>
      <c r="Q105" s="122"/>
      <c r="R105" s="137"/>
      <c r="S105" s="71">
        <v>9</v>
      </c>
      <c r="T105" s="69">
        <f t="shared" si="191"/>
        <v>1856526.0787583999</v>
      </c>
      <c r="U105" s="69"/>
      <c r="V105" s="137"/>
      <c r="W105" s="69"/>
      <c r="X105" s="137"/>
      <c r="Y105" s="69"/>
      <c r="Z105" s="70"/>
      <c r="AA105" s="71"/>
      <c r="AB105" s="137"/>
      <c r="AC105" s="70"/>
      <c r="AD105" s="70"/>
      <c r="AE105" s="71"/>
      <c r="AF105" s="137"/>
      <c r="AG105" s="71"/>
      <c r="AH105" s="137"/>
      <c r="AI105" s="71"/>
      <c r="AJ105" s="137"/>
      <c r="AK105" s="69"/>
      <c r="AL105" s="137"/>
      <c r="AM105" s="71"/>
      <c r="AN105" s="71"/>
      <c r="AO105" s="69"/>
      <c r="AP105" s="137"/>
      <c r="AQ105" s="69"/>
      <c r="AR105" s="137"/>
      <c r="AS105" s="71"/>
      <c r="AT105" s="137"/>
      <c r="AU105" s="71"/>
      <c r="AV105" s="137"/>
      <c r="AW105" s="69"/>
      <c r="AX105" s="137"/>
      <c r="AY105" s="69"/>
      <c r="AZ105" s="137"/>
      <c r="BA105" s="69"/>
      <c r="BB105" s="69"/>
      <c r="BC105" s="69"/>
      <c r="BD105" s="137"/>
      <c r="BE105" s="69"/>
      <c r="BF105" s="137"/>
      <c r="BG105" s="69"/>
      <c r="BH105" s="137"/>
      <c r="BI105" s="69"/>
      <c r="BJ105" s="69"/>
      <c r="BK105" s="69"/>
      <c r="BL105" s="137"/>
      <c r="BM105" s="69"/>
      <c r="BN105" s="137"/>
      <c r="BO105" s="69"/>
      <c r="BP105" s="137"/>
      <c r="BQ105" s="69"/>
      <c r="BR105" s="137"/>
      <c r="BS105" s="69"/>
      <c r="BT105" s="137"/>
      <c r="BU105" s="69"/>
      <c r="BV105" s="137"/>
      <c r="BW105" s="69"/>
      <c r="BX105" s="137"/>
      <c r="BY105" s="73"/>
      <c r="BZ105" s="137"/>
      <c r="CA105" s="69"/>
      <c r="CB105" s="137"/>
      <c r="CC105" s="71"/>
      <c r="CD105" s="137"/>
      <c r="CE105" s="69"/>
      <c r="CF105" s="137"/>
      <c r="CG105" s="69"/>
      <c r="CH105" s="137"/>
      <c r="CI105" s="69"/>
      <c r="CJ105" s="137"/>
      <c r="CK105" s="69"/>
      <c r="CL105" s="137"/>
      <c r="CM105" s="71"/>
      <c r="CN105" s="137"/>
      <c r="CO105" s="69"/>
      <c r="CP105" s="137"/>
      <c r="CQ105" s="69"/>
      <c r="CR105" s="137"/>
      <c r="CS105" s="71"/>
      <c r="CT105" s="137"/>
      <c r="CU105" s="71"/>
      <c r="CV105" s="137"/>
      <c r="CW105" s="71"/>
      <c r="CX105" s="137"/>
      <c r="CY105" s="69"/>
      <c r="CZ105" s="137"/>
      <c r="DA105" s="69"/>
      <c r="DB105" s="137"/>
      <c r="DC105" s="69"/>
      <c r="DD105" s="137"/>
      <c r="DE105" s="71"/>
      <c r="DF105" s="137"/>
      <c r="DG105" s="69"/>
      <c r="DH105" s="137"/>
      <c r="DI105" s="69"/>
      <c r="DJ105" s="137"/>
      <c r="DK105" s="69"/>
      <c r="DL105" s="137"/>
      <c r="DM105" s="69"/>
      <c r="DN105" s="137"/>
      <c r="DO105" s="69"/>
      <c r="DP105" s="137"/>
      <c r="DQ105" s="69"/>
      <c r="DR105" s="137"/>
      <c r="DS105" s="69"/>
      <c r="DT105" s="137"/>
      <c r="DU105" s="69"/>
      <c r="DV105" s="137"/>
      <c r="DW105" s="69"/>
      <c r="DX105" s="137"/>
      <c r="DY105" s="69"/>
      <c r="DZ105" s="137"/>
      <c r="EA105" s="69"/>
      <c r="EB105" s="137"/>
      <c r="EC105" s="69"/>
      <c r="ED105" s="137"/>
      <c r="EE105" s="69"/>
      <c r="EF105" s="137"/>
      <c r="EG105" s="69"/>
      <c r="EH105" s="137"/>
      <c r="EI105" s="69"/>
      <c r="EJ105" s="70"/>
      <c r="EK105" s="69"/>
      <c r="EL105" s="137"/>
      <c r="EM105" s="69"/>
      <c r="EN105" s="137"/>
      <c r="EO105" s="75"/>
      <c r="EP105" s="75"/>
      <c r="EQ105" s="76">
        <f t="shared" si="151"/>
        <v>9</v>
      </c>
      <c r="ER105" s="76">
        <f t="shared" si="152"/>
        <v>1856526.0787583999</v>
      </c>
    </row>
    <row r="106" spans="1:148" s="221" customFormat="1" ht="60" customHeight="1" x14ac:dyDescent="0.25">
      <c r="A106" s="54"/>
      <c r="B106" s="54">
        <v>66</v>
      </c>
      <c r="C106" s="219" t="s">
        <v>356</v>
      </c>
      <c r="D106" s="117" t="s">
        <v>357</v>
      </c>
      <c r="E106" s="64">
        <v>13916</v>
      </c>
      <c r="F106" s="165">
        <v>9.65</v>
      </c>
      <c r="G106" s="220">
        <v>0.14910000000000001</v>
      </c>
      <c r="H106" s="119">
        <v>1</v>
      </c>
      <c r="I106" s="120"/>
      <c r="J106" s="127"/>
      <c r="K106" s="133">
        <v>1.4</v>
      </c>
      <c r="L106" s="133">
        <v>1.68</v>
      </c>
      <c r="M106" s="133">
        <v>2.23</v>
      </c>
      <c r="N106" s="134">
        <v>2.57</v>
      </c>
      <c r="O106" s="69"/>
      <c r="P106" s="137">
        <f t="shared" si="156"/>
        <v>0</v>
      </c>
      <c r="Q106" s="122"/>
      <c r="R106" s="137">
        <f t="shared" si="157"/>
        <v>0</v>
      </c>
      <c r="S106" s="71">
        <v>40</v>
      </c>
      <c r="T106" s="69">
        <f t="shared" si="191"/>
        <v>5691936.7926399997</v>
      </c>
      <c r="U106" s="69"/>
      <c r="V106" s="137">
        <f t="shared" si="158"/>
        <v>0</v>
      </c>
      <c r="W106" s="69"/>
      <c r="X106" s="137">
        <f t="shared" si="159"/>
        <v>0</v>
      </c>
      <c r="Y106" s="69"/>
      <c r="Z106" s="70">
        <f t="shared" si="153"/>
        <v>0</v>
      </c>
      <c r="AA106" s="71"/>
      <c r="AB106" s="137">
        <f t="shared" si="160"/>
        <v>0</v>
      </c>
      <c r="AC106" s="70"/>
      <c r="AD106" s="70"/>
      <c r="AE106" s="71"/>
      <c r="AF106" s="137">
        <f t="shared" si="192"/>
        <v>0</v>
      </c>
      <c r="AG106" s="71"/>
      <c r="AH106" s="137">
        <f t="shared" si="161"/>
        <v>0</v>
      </c>
      <c r="AI106" s="71"/>
      <c r="AJ106" s="137">
        <f t="shared" si="162"/>
        <v>0</v>
      </c>
      <c r="AK106" s="69"/>
      <c r="AL106" s="137">
        <f t="shared" si="163"/>
        <v>0</v>
      </c>
      <c r="AM106" s="71"/>
      <c r="AN106" s="71">
        <f t="shared" si="154"/>
        <v>0</v>
      </c>
      <c r="AO106" s="69"/>
      <c r="AP106" s="137">
        <f t="shared" si="164"/>
        <v>0</v>
      </c>
      <c r="AQ106" s="69"/>
      <c r="AR106" s="137">
        <f t="shared" si="165"/>
        <v>0</v>
      </c>
      <c r="AS106" s="71"/>
      <c r="AT106" s="137">
        <f t="shared" si="166"/>
        <v>0</v>
      </c>
      <c r="AU106" s="71"/>
      <c r="AV106" s="137">
        <f t="shared" si="167"/>
        <v>0</v>
      </c>
      <c r="AW106" s="69"/>
      <c r="AX106" s="137">
        <f t="shared" si="168"/>
        <v>0</v>
      </c>
      <c r="AY106" s="69"/>
      <c r="AZ106" s="137">
        <f t="shared" si="193"/>
        <v>0</v>
      </c>
      <c r="BA106" s="69"/>
      <c r="BB106" s="69">
        <f t="shared" si="203"/>
        <v>0</v>
      </c>
      <c r="BC106" s="69"/>
      <c r="BD106" s="137">
        <f t="shared" si="169"/>
        <v>0</v>
      </c>
      <c r="BE106" s="69"/>
      <c r="BF106" s="137">
        <f t="shared" si="170"/>
        <v>0</v>
      </c>
      <c r="BG106" s="69"/>
      <c r="BH106" s="137">
        <f t="shared" si="194"/>
        <v>0</v>
      </c>
      <c r="BI106" s="69"/>
      <c r="BJ106" s="69">
        <f t="shared" si="171"/>
        <v>0</v>
      </c>
      <c r="BK106" s="69"/>
      <c r="BL106" s="137">
        <f t="shared" si="172"/>
        <v>0</v>
      </c>
      <c r="BM106" s="69"/>
      <c r="BN106" s="137">
        <f t="shared" si="173"/>
        <v>0</v>
      </c>
      <c r="BO106" s="69"/>
      <c r="BP106" s="137">
        <f>(BO106*$E106*$F106*((1-$G106)+$G106*$K106*$H106))</f>
        <v>0</v>
      </c>
      <c r="BQ106" s="69"/>
      <c r="BR106" s="137">
        <f t="shared" si="175"/>
        <v>0</v>
      </c>
      <c r="BS106" s="69"/>
      <c r="BT106" s="137">
        <f t="shared" si="176"/>
        <v>0</v>
      </c>
      <c r="BU106" s="69"/>
      <c r="BV106" s="137">
        <f t="shared" si="177"/>
        <v>0</v>
      </c>
      <c r="BW106" s="69"/>
      <c r="BX106" s="137">
        <f t="shared" si="178"/>
        <v>0</v>
      </c>
      <c r="BY106" s="73"/>
      <c r="BZ106" s="137">
        <f t="shared" si="179"/>
        <v>0</v>
      </c>
      <c r="CA106" s="69"/>
      <c r="CB106" s="137">
        <f t="shared" si="195"/>
        <v>0</v>
      </c>
      <c r="CC106" s="71"/>
      <c r="CD106" s="137">
        <f t="shared" si="198"/>
        <v>0</v>
      </c>
      <c r="CE106" s="69"/>
      <c r="CF106" s="137">
        <f t="shared" si="196"/>
        <v>0</v>
      </c>
      <c r="CG106" s="69"/>
      <c r="CH106" s="137">
        <f t="shared" si="197"/>
        <v>0</v>
      </c>
      <c r="CI106" s="69"/>
      <c r="CJ106" s="137">
        <f t="shared" si="180"/>
        <v>0</v>
      </c>
      <c r="CK106" s="69">
        <v>30</v>
      </c>
      <c r="CL106" s="137">
        <f>(CK106*$E106*$F106*((1-$G106)+$G106*$K106*$H106))</f>
        <v>4268952.5944799995</v>
      </c>
      <c r="CM106" s="71"/>
      <c r="CN106" s="137">
        <f t="shared" si="199"/>
        <v>0</v>
      </c>
      <c r="CO106" s="69"/>
      <c r="CP106" s="137">
        <f t="shared" si="182"/>
        <v>0</v>
      </c>
      <c r="CQ106" s="69"/>
      <c r="CR106" s="137">
        <f t="shared" si="200"/>
        <v>0</v>
      </c>
      <c r="CS106" s="71"/>
      <c r="CT106" s="137"/>
      <c r="CU106" s="71"/>
      <c r="CV106" s="137"/>
      <c r="CW106" s="71"/>
      <c r="CX106" s="137"/>
      <c r="CY106" s="69"/>
      <c r="CZ106" s="137">
        <f t="shared" si="183"/>
        <v>0</v>
      </c>
      <c r="DA106" s="69"/>
      <c r="DB106" s="137"/>
      <c r="DC106" s="69"/>
      <c r="DD106" s="137">
        <f t="shared" si="201"/>
        <v>0</v>
      </c>
      <c r="DE106" s="71"/>
      <c r="DF106" s="137"/>
      <c r="DG106" s="69"/>
      <c r="DH106" s="137"/>
      <c r="DI106" s="69"/>
      <c r="DJ106" s="137"/>
      <c r="DK106" s="69"/>
      <c r="DL106" s="137"/>
      <c r="DM106" s="69"/>
      <c r="DN106" s="137"/>
      <c r="DO106" s="69"/>
      <c r="DP106" s="137">
        <f t="shared" si="185"/>
        <v>0</v>
      </c>
      <c r="DQ106" s="69"/>
      <c r="DR106" s="137"/>
      <c r="DS106" s="69"/>
      <c r="DT106" s="137"/>
      <c r="DU106" s="69"/>
      <c r="DV106" s="137"/>
      <c r="DW106" s="69"/>
      <c r="DX106" s="137"/>
      <c r="DY106" s="69"/>
      <c r="DZ106" s="137"/>
      <c r="EA106" s="69"/>
      <c r="EB106" s="137">
        <f t="shared" si="186"/>
        <v>0</v>
      </c>
      <c r="EC106" s="69"/>
      <c r="ED106" s="137">
        <f t="shared" si="187"/>
        <v>0</v>
      </c>
      <c r="EE106" s="69"/>
      <c r="EF106" s="137">
        <f t="shared" si="188"/>
        <v>0</v>
      </c>
      <c r="EG106" s="69"/>
      <c r="EH106" s="137">
        <f t="shared" si="189"/>
        <v>0</v>
      </c>
      <c r="EI106" s="69"/>
      <c r="EJ106" s="70">
        <f t="shared" si="155"/>
        <v>0</v>
      </c>
      <c r="EK106" s="69"/>
      <c r="EL106" s="137">
        <f t="shared" si="190"/>
        <v>0</v>
      </c>
      <c r="EM106" s="69"/>
      <c r="EN106" s="137">
        <f>(EM106*$E106*$F106*((1-$G106)+$G106*$L106*$H106))</f>
        <v>0</v>
      </c>
      <c r="EO106" s="75"/>
      <c r="EP106" s="75"/>
      <c r="EQ106" s="76">
        <f t="shared" si="151"/>
        <v>70</v>
      </c>
      <c r="ER106" s="76">
        <f t="shared" si="152"/>
        <v>9960889.3871199992</v>
      </c>
    </row>
    <row r="107" spans="1:148" s="221" customFormat="1" ht="60" customHeight="1" x14ac:dyDescent="0.25">
      <c r="A107" s="54"/>
      <c r="B107" s="54" t="s">
        <v>358</v>
      </c>
      <c r="C107" s="219" t="s">
        <v>359</v>
      </c>
      <c r="D107" s="164" t="s">
        <v>360</v>
      </c>
      <c r="E107" s="166">
        <v>13916</v>
      </c>
      <c r="F107" s="165">
        <v>6.13</v>
      </c>
      <c r="G107" s="220">
        <v>0.14910000000000001</v>
      </c>
      <c r="H107" s="119">
        <v>1</v>
      </c>
      <c r="I107" s="120"/>
      <c r="J107" s="127"/>
      <c r="K107" s="133">
        <v>1.4</v>
      </c>
      <c r="L107" s="133">
        <v>1.68</v>
      </c>
      <c r="M107" s="133">
        <v>2.23</v>
      </c>
      <c r="N107" s="134">
        <v>2.57</v>
      </c>
      <c r="O107" s="69"/>
      <c r="P107" s="137"/>
      <c r="Q107" s="122"/>
      <c r="R107" s="137"/>
      <c r="S107" s="71">
        <v>13</v>
      </c>
      <c r="T107" s="69">
        <f t="shared" si="191"/>
        <v>1175104.7746255998</v>
      </c>
      <c r="U107" s="69"/>
      <c r="V107" s="137"/>
      <c r="W107" s="69"/>
      <c r="X107" s="137"/>
      <c r="Y107" s="69"/>
      <c r="Z107" s="70"/>
      <c r="AA107" s="71"/>
      <c r="AB107" s="137"/>
      <c r="AC107" s="70"/>
      <c r="AD107" s="70"/>
      <c r="AE107" s="71"/>
      <c r="AF107" s="137"/>
      <c r="AG107" s="71"/>
      <c r="AH107" s="137"/>
      <c r="AI107" s="71"/>
      <c r="AJ107" s="137"/>
      <c r="AK107" s="69"/>
      <c r="AL107" s="137"/>
      <c r="AM107" s="71"/>
      <c r="AN107" s="71"/>
      <c r="AO107" s="69"/>
      <c r="AP107" s="137"/>
      <c r="AQ107" s="69"/>
      <c r="AR107" s="137"/>
      <c r="AS107" s="71"/>
      <c r="AT107" s="137"/>
      <c r="AU107" s="71"/>
      <c r="AV107" s="137"/>
      <c r="AW107" s="69"/>
      <c r="AX107" s="137"/>
      <c r="AY107" s="69"/>
      <c r="AZ107" s="137"/>
      <c r="BA107" s="69"/>
      <c r="BB107" s="69"/>
      <c r="BC107" s="69"/>
      <c r="BD107" s="137"/>
      <c r="BE107" s="69"/>
      <c r="BF107" s="137"/>
      <c r="BG107" s="69"/>
      <c r="BH107" s="137"/>
      <c r="BI107" s="69"/>
      <c r="BJ107" s="69"/>
      <c r="BK107" s="69"/>
      <c r="BL107" s="137"/>
      <c r="BM107" s="69"/>
      <c r="BN107" s="137"/>
      <c r="BO107" s="69"/>
      <c r="BP107" s="137"/>
      <c r="BQ107" s="69"/>
      <c r="BR107" s="137"/>
      <c r="BS107" s="69"/>
      <c r="BT107" s="137"/>
      <c r="BU107" s="69"/>
      <c r="BV107" s="137"/>
      <c r="BW107" s="69"/>
      <c r="BX107" s="137"/>
      <c r="BY107" s="73"/>
      <c r="BZ107" s="137"/>
      <c r="CA107" s="69"/>
      <c r="CB107" s="137"/>
      <c r="CC107" s="71"/>
      <c r="CD107" s="137"/>
      <c r="CE107" s="69"/>
      <c r="CF107" s="137"/>
      <c r="CG107" s="69"/>
      <c r="CH107" s="137"/>
      <c r="CI107" s="69"/>
      <c r="CJ107" s="137"/>
      <c r="CK107" s="69"/>
      <c r="CL107" s="137"/>
      <c r="CM107" s="71"/>
      <c r="CN107" s="137"/>
      <c r="CO107" s="69"/>
      <c r="CP107" s="137"/>
      <c r="CQ107" s="69"/>
      <c r="CR107" s="137"/>
      <c r="CS107" s="71"/>
      <c r="CT107" s="137"/>
      <c r="CU107" s="71"/>
      <c r="CV107" s="137"/>
      <c r="CW107" s="71"/>
      <c r="CX107" s="137"/>
      <c r="CY107" s="69"/>
      <c r="CZ107" s="137"/>
      <c r="DA107" s="69"/>
      <c r="DB107" s="137"/>
      <c r="DC107" s="69"/>
      <c r="DD107" s="137"/>
      <c r="DE107" s="71"/>
      <c r="DF107" s="137"/>
      <c r="DG107" s="69"/>
      <c r="DH107" s="137"/>
      <c r="DI107" s="69"/>
      <c r="DJ107" s="137"/>
      <c r="DK107" s="69"/>
      <c r="DL107" s="137"/>
      <c r="DM107" s="69"/>
      <c r="DN107" s="137"/>
      <c r="DO107" s="69"/>
      <c r="DP107" s="137"/>
      <c r="DQ107" s="69"/>
      <c r="DR107" s="137"/>
      <c r="DS107" s="69"/>
      <c r="DT107" s="137"/>
      <c r="DU107" s="69"/>
      <c r="DV107" s="137"/>
      <c r="DW107" s="69"/>
      <c r="DX107" s="137"/>
      <c r="DY107" s="69"/>
      <c r="DZ107" s="137"/>
      <c r="EA107" s="69"/>
      <c r="EB107" s="137"/>
      <c r="EC107" s="69"/>
      <c r="ED107" s="137"/>
      <c r="EE107" s="69"/>
      <c r="EF107" s="137"/>
      <c r="EG107" s="69"/>
      <c r="EH107" s="137"/>
      <c r="EI107" s="69"/>
      <c r="EJ107" s="70"/>
      <c r="EK107" s="69"/>
      <c r="EL107" s="137"/>
      <c r="EM107" s="69"/>
      <c r="EN107" s="137"/>
      <c r="EO107" s="75"/>
      <c r="EP107" s="75"/>
      <c r="EQ107" s="76">
        <f t="shared" si="151"/>
        <v>13</v>
      </c>
      <c r="ER107" s="76">
        <f t="shared" si="152"/>
        <v>1175104.7746255998</v>
      </c>
    </row>
    <row r="108" spans="1:148" s="221" customFormat="1" ht="60" customHeight="1" x14ac:dyDescent="0.25">
      <c r="A108" s="54"/>
      <c r="B108" s="54" t="s">
        <v>361</v>
      </c>
      <c r="C108" s="219" t="s">
        <v>362</v>
      </c>
      <c r="D108" s="164" t="s">
        <v>363</v>
      </c>
      <c r="E108" s="166">
        <v>13916</v>
      </c>
      <c r="F108" s="165">
        <v>9.99</v>
      </c>
      <c r="G108" s="220">
        <v>0.14910000000000001</v>
      </c>
      <c r="H108" s="119">
        <v>1</v>
      </c>
      <c r="I108" s="120"/>
      <c r="J108" s="127"/>
      <c r="K108" s="133">
        <v>1.4</v>
      </c>
      <c r="L108" s="133">
        <v>1.68</v>
      </c>
      <c r="M108" s="133">
        <v>2.23</v>
      </c>
      <c r="N108" s="134">
        <v>2.57</v>
      </c>
      <c r="O108" s="69"/>
      <c r="P108" s="137"/>
      <c r="Q108" s="122"/>
      <c r="R108" s="137"/>
      <c r="S108" s="71">
        <v>26</v>
      </c>
      <c r="T108" s="69">
        <f t="shared" si="191"/>
        <v>3830113.1153375995</v>
      </c>
      <c r="U108" s="69"/>
      <c r="V108" s="137"/>
      <c r="W108" s="69"/>
      <c r="X108" s="137"/>
      <c r="Y108" s="69"/>
      <c r="Z108" s="70"/>
      <c r="AA108" s="71"/>
      <c r="AB108" s="137"/>
      <c r="AC108" s="70"/>
      <c r="AD108" s="70"/>
      <c r="AE108" s="71"/>
      <c r="AF108" s="137"/>
      <c r="AG108" s="71"/>
      <c r="AH108" s="137"/>
      <c r="AI108" s="71"/>
      <c r="AJ108" s="137"/>
      <c r="AK108" s="69"/>
      <c r="AL108" s="137"/>
      <c r="AM108" s="71"/>
      <c r="AN108" s="71"/>
      <c r="AO108" s="69"/>
      <c r="AP108" s="137"/>
      <c r="AQ108" s="69"/>
      <c r="AR108" s="137"/>
      <c r="AS108" s="71"/>
      <c r="AT108" s="137"/>
      <c r="AU108" s="71"/>
      <c r="AV108" s="137"/>
      <c r="AW108" s="69"/>
      <c r="AX108" s="137"/>
      <c r="AY108" s="69"/>
      <c r="AZ108" s="137"/>
      <c r="BA108" s="69"/>
      <c r="BB108" s="69"/>
      <c r="BC108" s="69"/>
      <c r="BD108" s="137"/>
      <c r="BE108" s="69"/>
      <c r="BF108" s="137"/>
      <c r="BG108" s="69"/>
      <c r="BH108" s="137"/>
      <c r="BI108" s="69"/>
      <c r="BJ108" s="69"/>
      <c r="BK108" s="69"/>
      <c r="BL108" s="137"/>
      <c r="BM108" s="69"/>
      <c r="BN108" s="137"/>
      <c r="BO108" s="69"/>
      <c r="BP108" s="137"/>
      <c r="BQ108" s="69"/>
      <c r="BR108" s="137"/>
      <c r="BS108" s="69"/>
      <c r="BT108" s="137"/>
      <c r="BU108" s="69"/>
      <c r="BV108" s="137"/>
      <c r="BW108" s="69"/>
      <c r="BX108" s="137"/>
      <c r="BY108" s="73"/>
      <c r="BZ108" s="137"/>
      <c r="CA108" s="69"/>
      <c r="CB108" s="137"/>
      <c r="CC108" s="71"/>
      <c r="CD108" s="137"/>
      <c r="CE108" s="69"/>
      <c r="CF108" s="137"/>
      <c r="CG108" s="69"/>
      <c r="CH108" s="137"/>
      <c r="CI108" s="69"/>
      <c r="CJ108" s="137"/>
      <c r="CK108" s="69"/>
      <c r="CL108" s="137"/>
      <c r="CM108" s="71"/>
      <c r="CN108" s="137"/>
      <c r="CO108" s="69"/>
      <c r="CP108" s="137"/>
      <c r="CQ108" s="69"/>
      <c r="CR108" s="137"/>
      <c r="CS108" s="71"/>
      <c r="CT108" s="137"/>
      <c r="CU108" s="71"/>
      <c r="CV108" s="137"/>
      <c r="CW108" s="71"/>
      <c r="CX108" s="137"/>
      <c r="CY108" s="69"/>
      <c r="CZ108" s="137"/>
      <c r="DA108" s="69"/>
      <c r="DB108" s="137"/>
      <c r="DC108" s="69"/>
      <c r="DD108" s="137"/>
      <c r="DE108" s="71"/>
      <c r="DF108" s="137"/>
      <c r="DG108" s="69"/>
      <c r="DH108" s="137"/>
      <c r="DI108" s="69"/>
      <c r="DJ108" s="137"/>
      <c r="DK108" s="69"/>
      <c r="DL108" s="137"/>
      <c r="DM108" s="69"/>
      <c r="DN108" s="137"/>
      <c r="DO108" s="69"/>
      <c r="DP108" s="137"/>
      <c r="DQ108" s="69"/>
      <c r="DR108" s="137"/>
      <c r="DS108" s="69"/>
      <c r="DT108" s="137"/>
      <c r="DU108" s="69"/>
      <c r="DV108" s="137"/>
      <c r="DW108" s="69"/>
      <c r="DX108" s="137"/>
      <c r="DY108" s="69"/>
      <c r="DZ108" s="137"/>
      <c r="EA108" s="69"/>
      <c r="EB108" s="137"/>
      <c r="EC108" s="69"/>
      <c r="ED108" s="137"/>
      <c r="EE108" s="69"/>
      <c r="EF108" s="137"/>
      <c r="EG108" s="69"/>
      <c r="EH108" s="137"/>
      <c r="EI108" s="69"/>
      <c r="EJ108" s="70"/>
      <c r="EK108" s="69"/>
      <c r="EL108" s="137"/>
      <c r="EM108" s="69"/>
      <c r="EN108" s="137"/>
      <c r="EO108" s="75"/>
      <c r="EP108" s="75"/>
      <c r="EQ108" s="76">
        <f t="shared" si="151"/>
        <v>26</v>
      </c>
      <c r="ER108" s="76">
        <f t="shared" si="152"/>
        <v>3830113.1153375995</v>
      </c>
    </row>
    <row r="109" spans="1:148" s="221" customFormat="1" ht="60" customHeight="1" x14ac:dyDescent="0.25">
      <c r="A109" s="54"/>
      <c r="B109" s="54" t="s">
        <v>364</v>
      </c>
      <c r="C109" s="219" t="s">
        <v>365</v>
      </c>
      <c r="D109" s="164" t="s">
        <v>366</v>
      </c>
      <c r="E109" s="166">
        <v>13916</v>
      </c>
      <c r="F109" s="165">
        <v>12.26</v>
      </c>
      <c r="G109" s="220">
        <v>0.14910000000000001</v>
      </c>
      <c r="H109" s="119">
        <v>1</v>
      </c>
      <c r="I109" s="120"/>
      <c r="J109" s="127"/>
      <c r="K109" s="133">
        <v>1.4</v>
      </c>
      <c r="L109" s="133">
        <v>1.68</v>
      </c>
      <c r="M109" s="133">
        <v>2.23</v>
      </c>
      <c r="N109" s="134">
        <v>2.57</v>
      </c>
      <c r="O109" s="69"/>
      <c r="P109" s="137"/>
      <c r="Q109" s="122"/>
      <c r="R109" s="137"/>
      <c r="S109" s="71">
        <v>14</v>
      </c>
      <c r="T109" s="69">
        <f t="shared" si="191"/>
        <v>2530994.8991935994</v>
      </c>
      <c r="U109" s="69"/>
      <c r="V109" s="137"/>
      <c r="W109" s="69"/>
      <c r="X109" s="137"/>
      <c r="Y109" s="69"/>
      <c r="Z109" s="70"/>
      <c r="AA109" s="71"/>
      <c r="AB109" s="137"/>
      <c r="AC109" s="70"/>
      <c r="AD109" s="70"/>
      <c r="AE109" s="71"/>
      <c r="AF109" s="137"/>
      <c r="AG109" s="71"/>
      <c r="AH109" s="137"/>
      <c r="AI109" s="71"/>
      <c r="AJ109" s="137"/>
      <c r="AK109" s="69"/>
      <c r="AL109" s="137"/>
      <c r="AM109" s="71"/>
      <c r="AN109" s="71"/>
      <c r="AO109" s="69"/>
      <c r="AP109" s="137"/>
      <c r="AQ109" s="69"/>
      <c r="AR109" s="137"/>
      <c r="AS109" s="71"/>
      <c r="AT109" s="137"/>
      <c r="AU109" s="71"/>
      <c r="AV109" s="137"/>
      <c r="AW109" s="69"/>
      <c r="AX109" s="137"/>
      <c r="AY109" s="69"/>
      <c r="AZ109" s="137"/>
      <c r="BA109" s="69"/>
      <c r="BB109" s="69"/>
      <c r="BC109" s="69"/>
      <c r="BD109" s="137"/>
      <c r="BE109" s="69"/>
      <c r="BF109" s="137"/>
      <c r="BG109" s="69"/>
      <c r="BH109" s="137"/>
      <c r="BI109" s="69"/>
      <c r="BJ109" s="69"/>
      <c r="BK109" s="69"/>
      <c r="BL109" s="137"/>
      <c r="BM109" s="69"/>
      <c r="BN109" s="137"/>
      <c r="BO109" s="69"/>
      <c r="BP109" s="137"/>
      <c r="BQ109" s="69"/>
      <c r="BR109" s="137"/>
      <c r="BS109" s="69"/>
      <c r="BT109" s="137"/>
      <c r="BU109" s="69"/>
      <c r="BV109" s="137"/>
      <c r="BW109" s="69"/>
      <c r="BX109" s="137"/>
      <c r="BY109" s="73"/>
      <c r="BZ109" s="137"/>
      <c r="CA109" s="69"/>
      <c r="CB109" s="137"/>
      <c r="CC109" s="71"/>
      <c r="CD109" s="137"/>
      <c r="CE109" s="69"/>
      <c r="CF109" s="137"/>
      <c r="CG109" s="69"/>
      <c r="CH109" s="137"/>
      <c r="CI109" s="69"/>
      <c r="CJ109" s="137"/>
      <c r="CK109" s="69"/>
      <c r="CL109" s="137"/>
      <c r="CM109" s="71"/>
      <c r="CN109" s="137"/>
      <c r="CO109" s="69"/>
      <c r="CP109" s="137"/>
      <c r="CQ109" s="69"/>
      <c r="CR109" s="137"/>
      <c r="CS109" s="71"/>
      <c r="CT109" s="137"/>
      <c r="CU109" s="71"/>
      <c r="CV109" s="137"/>
      <c r="CW109" s="71"/>
      <c r="CX109" s="137"/>
      <c r="CY109" s="69"/>
      <c r="CZ109" s="137"/>
      <c r="DA109" s="69"/>
      <c r="DB109" s="137"/>
      <c r="DC109" s="69"/>
      <c r="DD109" s="137"/>
      <c r="DE109" s="71"/>
      <c r="DF109" s="137"/>
      <c r="DG109" s="69"/>
      <c r="DH109" s="137"/>
      <c r="DI109" s="69"/>
      <c r="DJ109" s="137"/>
      <c r="DK109" s="69"/>
      <c r="DL109" s="137"/>
      <c r="DM109" s="69"/>
      <c r="DN109" s="137"/>
      <c r="DO109" s="69"/>
      <c r="DP109" s="137"/>
      <c r="DQ109" s="69"/>
      <c r="DR109" s="137"/>
      <c r="DS109" s="69"/>
      <c r="DT109" s="137"/>
      <c r="DU109" s="69"/>
      <c r="DV109" s="137"/>
      <c r="DW109" s="69"/>
      <c r="DX109" s="137"/>
      <c r="DY109" s="69"/>
      <c r="DZ109" s="137"/>
      <c r="EA109" s="69"/>
      <c r="EB109" s="137"/>
      <c r="EC109" s="69"/>
      <c r="ED109" s="137"/>
      <c r="EE109" s="69"/>
      <c r="EF109" s="137"/>
      <c r="EG109" s="69"/>
      <c r="EH109" s="137"/>
      <c r="EI109" s="69"/>
      <c r="EJ109" s="70"/>
      <c r="EK109" s="69"/>
      <c r="EL109" s="137"/>
      <c r="EM109" s="69"/>
      <c r="EN109" s="137"/>
      <c r="EO109" s="75"/>
      <c r="EP109" s="75"/>
      <c r="EQ109" s="76">
        <f t="shared" si="151"/>
        <v>14</v>
      </c>
      <c r="ER109" s="76">
        <f t="shared" si="152"/>
        <v>2530994.8991935994</v>
      </c>
    </row>
    <row r="110" spans="1:148" s="221" customFormat="1" ht="60" customHeight="1" x14ac:dyDescent="0.25">
      <c r="A110" s="54"/>
      <c r="B110" s="54">
        <v>67</v>
      </c>
      <c r="C110" s="219" t="s">
        <v>367</v>
      </c>
      <c r="D110" s="117" t="s">
        <v>368</v>
      </c>
      <c r="E110" s="64">
        <v>13916</v>
      </c>
      <c r="F110" s="165">
        <v>10.57</v>
      </c>
      <c r="G110" s="220">
        <v>0.2235</v>
      </c>
      <c r="H110" s="119">
        <v>1</v>
      </c>
      <c r="I110" s="120"/>
      <c r="J110" s="127"/>
      <c r="K110" s="133">
        <v>1.4</v>
      </c>
      <c r="L110" s="133">
        <v>1.68</v>
      </c>
      <c r="M110" s="133">
        <v>2.23</v>
      </c>
      <c r="N110" s="134">
        <v>2.57</v>
      </c>
      <c r="O110" s="69"/>
      <c r="P110" s="137">
        <f t="shared" si="156"/>
        <v>0</v>
      </c>
      <c r="Q110" s="122"/>
      <c r="R110" s="137">
        <f t="shared" si="157"/>
        <v>0</v>
      </c>
      <c r="S110" s="71">
        <v>185</v>
      </c>
      <c r="T110" s="69">
        <f t="shared" si="191"/>
        <v>29644798.772679996</v>
      </c>
      <c r="U110" s="69"/>
      <c r="V110" s="137">
        <f t="shared" si="158"/>
        <v>0</v>
      </c>
      <c r="W110" s="69"/>
      <c r="X110" s="137">
        <f t="shared" si="159"/>
        <v>0</v>
      </c>
      <c r="Y110" s="69"/>
      <c r="Z110" s="70"/>
      <c r="AA110" s="71"/>
      <c r="AB110" s="137">
        <f t="shared" si="160"/>
        <v>0</v>
      </c>
      <c r="AC110" s="70"/>
      <c r="AD110" s="70"/>
      <c r="AE110" s="71"/>
      <c r="AF110" s="137">
        <f t="shared" si="192"/>
        <v>0</v>
      </c>
      <c r="AG110" s="71">
        <v>3</v>
      </c>
      <c r="AH110" s="137">
        <f>(AG110*$E110*$F110*((1-$G110)+$G110*$L110*$H110))</f>
        <v>508341.54119279998</v>
      </c>
      <c r="AI110" s="71"/>
      <c r="AJ110" s="137">
        <f t="shared" si="162"/>
        <v>0</v>
      </c>
      <c r="AK110" s="69"/>
      <c r="AL110" s="137">
        <f t="shared" si="163"/>
        <v>0</v>
      </c>
      <c r="AM110" s="71"/>
      <c r="AN110" s="71"/>
      <c r="AO110" s="69"/>
      <c r="AP110" s="137">
        <f t="shared" si="164"/>
        <v>0</v>
      </c>
      <c r="AQ110" s="69"/>
      <c r="AR110" s="137">
        <f t="shared" si="165"/>
        <v>0</v>
      </c>
      <c r="AS110" s="71"/>
      <c r="AT110" s="137">
        <f t="shared" si="166"/>
        <v>0</v>
      </c>
      <c r="AU110" s="71"/>
      <c r="AV110" s="137">
        <f t="shared" si="167"/>
        <v>0</v>
      </c>
      <c r="AW110" s="69"/>
      <c r="AX110" s="137">
        <f t="shared" si="168"/>
        <v>0</v>
      </c>
      <c r="AY110" s="69"/>
      <c r="AZ110" s="137">
        <f t="shared" si="193"/>
        <v>0</v>
      </c>
      <c r="BA110" s="69"/>
      <c r="BB110" s="69">
        <f t="shared" si="203"/>
        <v>0</v>
      </c>
      <c r="BC110" s="69"/>
      <c r="BD110" s="137">
        <f t="shared" si="169"/>
        <v>0</v>
      </c>
      <c r="BE110" s="69"/>
      <c r="BF110" s="137">
        <f t="shared" si="170"/>
        <v>0</v>
      </c>
      <c r="BG110" s="69"/>
      <c r="BH110" s="137">
        <f t="shared" si="194"/>
        <v>0</v>
      </c>
      <c r="BI110" s="69"/>
      <c r="BJ110" s="69">
        <f t="shared" si="171"/>
        <v>0</v>
      </c>
      <c r="BK110" s="69"/>
      <c r="BL110" s="137">
        <f t="shared" si="172"/>
        <v>0</v>
      </c>
      <c r="BM110" s="69"/>
      <c r="BN110" s="137">
        <f t="shared" si="173"/>
        <v>0</v>
      </c>
      <c r="BO110" s="69"/>
      <c r="BP110" s="137">
        <f t="shared" si="174"/>
        <v>0</v>
      </c>
      <c r="BQ110" s="69"/>
      <c r="BR110" s="137">
        <f t="shared" si="175"/>
        <v>0</v>
      </c>
      <c r="BS110" s="69"/>
      <c r="BT110" s="137">
        <f t="shared" si="176"/>
        <v>0</v>
      </c>
      <c r="BU110" s="69"/>
      <c r="BV110" s="137">
        <f t="shared" si="177"/>
        <v>0</v>
      </c>
      <c r="BW110" s="69"/>
      <c r="BX110" s="137">
        <f t="shared" si="178"/>
        <v>0</v>
      </c>
      <c r="BY110" s="73"/>
      <c r="BZ110" s="137">
        <f t="shared" si="179"/>
        <v>0</v>
      </c>
      <c r="CA110" s="69"/>
      <c r="CB110" s="137">
        <f t="shared" si="195"/>
        <v>0</v>
      </c>
      <c r="CC110" s="71"/>
      <c r="CD110" s="137">
        <f t="shared" si="198"/>
        <v>0</v>
      </c>
      <c r="CE110" s="69"/>
      <c r="CF110" s="137">
        <f t="shared" si="196"/>
        <v>0</v>
      </c>
      <c r="CG110" s="69"/>
      <c r="CH110" s="137">
        <f t="shared" si="197"/>
        <v>0</v>
      </c>
      <c r="CI110" s="69"/>
      <c r="CJ110" s="137">
        <f t="shared" si="180"/>
        <v>0</v>
      </c>
      <c r="CK110" s="69"/>
      <c r="CL110" s="137">
        <f t="shared" si="181"/>
        <v>0</v>
      </c>
      <c r="CM110" s="71"/>
      <c r="CN110" s="137">
        <f t="shared" si="199"/>
        <v>0</v>
      </c>
      <c r="CO110" s="69"/>
      <c r="CP110" s="137">
        <f t="shared" si="182"/>
        <v>0</v>
      </c>
      <c r="CQ110" s="69"/>
      <c r="CR110" s="137">
        <f t="shared" si="200"/>
        <v>0</v>
      </c>
      <c r="CS110" s="71"/>
      <c r="CT110" s="137"/>
      <c r="CU110" s="71"/>
      <c r="CV110" s="137"/>
      <c r="CW110" s="71"/>
      <c r="CX110" s="137"/>
      <c r="CY110" s="69"/>
      <c r="CZ110" s="137">
        <f t="shared" si="183"/>
        <v>0</v>
      </c>
      <c r="DA110" s="69"/>
      <c r="DB110" s="137"/>
      <c r="DC110" s="69"/>
      <c r="DD110" s="137">
        <f t="shared" si="201"/>
        <v>0</v>
      </c>
      <c r="DE110" s="71"/>
      <c r="DF110" s="137"/>
      <c r="DG110" s="69"/>
      <c r="DH110" s="137"/>
      <c r="DI110" s="69"/>
      <c r="DJ110" s="137"/>
      <c r="DK110" s="69"/>
      <c r="DL110" s="137"/>
      <c r="DM110" s="69"/>
      <c r="DN110" s="137"/>
      <c r="DO110" s="69"/>
      <c r="DP110" s="137">
        <f t="shared" si="185"/>
        <v>0</v>
      </c>
      <c r="DQ110" s="69"/>
      <c r="DR110" s="137"/>
      <c r="DS110" s="69"/>
      <c r="DT110" s="137"/>
      <c r="DU110" s="69"/>
      <c r="DV110" s="137"/>
      <c r="DW110" s="69"/>
      <c r="DX110" s="137"/>
      <c r="DY110" s="69"/>
      <c r="DZ110" s="137"/>
      <c r="EA110" s="69"/>
      <c r="EB110" s="137">
        <f t="shared" si="186"/>
        <v>0</v>
      </c>
      <c r="EC110" s="69"/>
      <c r="ED110" s="137">
        <f t="shared" si="187"/>
        <v>0</v>
      </c>
      <c r="EE110" s="69"/>
      <c r="EF110" s="137">
        <f t="shared" si="188"/>
        <v>0</v>
      </c>
      <c r="EG110" s="69"/>
      <c r="EH110" s="137">
        <f t="shared" si="189"/>
        <v>0</v>
      </c>
      <c r="EI110" s="69"/>
      <c r="EJ110" s="70"/>
      <c r="EK110" s="69"/>
      <c r="EL110" s="137">
        <f t="shared" si="190"/>
        <v>0</v>
      </c>
      <c r="EM110" s="69"/>
      <c r="EN110" s="137">
        <f>(EM110*$E110*$F110*((1-$G110)+$G110*$L110*$H110))</f>
        <v>0</v>
      </c>
      <c r="EO110" s="75"/>
      <c r="EP110" s="75"/>
      <c r="EQ110" s="76">
        <f t="shared" si="151"/>
        <v>188</v>
      </c>
      <c r="ER110" s="76">
        <f t="shared" si="152"/>
        <v>30153140.313872796</v>
      </c>
    </row>
    <row r="111" spans="1:148" s="221" customFormat="1" ht="60" customHeight="1" x14ac:dyDescent="0.25">
      <c r="A111" s="54"/>
      <c r="B111" s="54">
        <v>68</v>
      </c>
      <c r="C111" s="219" t="s">
        <v>369</v>
      </c>
      <c r="D111" s="167" t="s">
        <v>370</v>
      </c>
      <c r="E111" s="64">
        <v>13916</v>
      </c>
      <c r="F111" s="165">
        <v>13.5</v>
      </c>
      <c r="G111" s="220">
        <v>9.9900000000000003E-2</v>
      </c>
      <c r="H111" s="119">
        <v>1</v>
      </c>
      <c r="I111" s="120"/>
      <c r="J111" s="127"/>
      <c r="K111" s="133">
        <v>1.4</v>
      </c>
      <c r="L111" s="133">
        <v>1.68</v>
      </c>
      <c r="M111" s="133">
        <v>2.23</v>
      </c>
      <c r="N111" s="134">
        <v>2.57</v>
      </c>
      <c r="O111" s="69"/>
      <c r="P111" s="137">
        <f t="shared" si="156"/>
        <v>0</v>
      </c>
      <c r="Q111" s="122"/>
      <c r="R111" s="137">
        <f t="shared" si="157"/>
        <v>0</v>
      </c>
      <c r="S111" s="71">
        <v>86</v>
      </c>
      <c r="T111" s="69">
        <f>(S111*$E111*$F111*((1-$G111)+$G111*$K111*$H111))</f>
        <v>16802088.780960001</v>
      </c>
      <c r="U111" s="69"/>
      <c r="V111" s="137">
        <f t="shared" si="158"/>
        <v>0</v>
      </c>
      <c r="W111" s="69"/>
      <c r="X111" s="137">
        <f t="shared" si="159"/>
        <v>0</v>
      </c>
      <c r="Y111" s="69"/>
      <c r="Z111" s="70"/>
      <c r="AA111" s="71"/>
      <c r="AB111" s="137">
        <f t="shared" si="160"/>
        <v>0</v>
      </c>
      <c r="AC111" s="70"/>
      <c r="AD111" s="70"/>
      <c r="AE111" s="71"/>
      <c r="AF111" s="137">
        <f t="shared" si="192"/>
        <v>0</v>
      </c>
      <c r="AG111" s="71">
        <v>9</v>
      </c>
      <c r="AH111" s="137">
        <f t="shared" si="161"/>
        <v>1805653.0180080002</v>
      </c>
      <c r="AI111" s="71"/>
      <c r="AJ111" s="137">
        <f t="shared" si="162"/>
        <v>0</v>
      </c>
      <c r="AK111" s="69"/>
      <c r="AL111" s="137">
        <f t="shared" si="163"/>
        <v>0</v>
      </c>
      <c r="AM111" s="71"/>
      <c r="AN111" s="71"/>
      <c r="AO111" s="69"/>
      <c r="AP111" s="137">
        <f t="shared" si="164"/>
        <v>0</v>
      </c>
      <c r="AQ111" s="69"/>
      <c r="AR111" s="137">
        <f t="shared" si="165"/>
        <v>0</v>
      </c>
      <c r="AS111" s="71"/>
      <c r="AT111" s="137">
        <f t="shared" si="166"/>
        <v>0</v>
      </c>
      <c r="AU111" s="71"/>
      <c r="AV111" s="137">
        <f t="shared" si="167"/>
        <v>0</v>
      </c>
      <c r="AW111" s="69"/>
      <c r="AX111" s="137">
        <f t="shared" si="168"/>
        <v>0</v>
      </c>
      <c r="AY111" s="69"/>
      <c r="AZ111" s="137">
        <f t="shared" si="193"/>
        <v>0</v>
      </c>
      <c r="BA111" s="69"/>
      <c r="BB111" s="69">
        <f t="shared" si="203"/>
        <v>0</v>
      </c>
      <c r="BC111" s="69"/>
      <c r="BD111" s="137">
        <f t="shared" si="169"/>
        <v>0</v>
      </c>
      <c r="BE111" s="69"/>
      <c r="BF111" s="137">
        <f t="shared" si="170"/>
        <v>0</v>
      </c>
      <c r="BG111" s="69"/>
      <c r="BH111" s="137">
        <f t="shared" si="194"/>
        <v>0</v>
      </c>
      <c r="BI111" s="69"/>
      <c r="BJ111" s="69">
        <f t="shared" si="171"/>
        <v>0</v>
      </c>
      <c r="BK111" s="69"/>
      <c r="BL111" s="137">
        <f t="shared" si="172"/>
        <v>0</v>
      </c>
      <c r="BM111" s="69"/>
      <c r="BN111" s="137">
        <f t="shared" si="173"/>
        <v>0</v>
      </c>
      <c r="BO111" s="69"/>
      <c r="BP111" s="137">
        <f>(BO111*$E111*$F111*((1-$G111)+$G111*$K111*$H111))</f>
        <v>0</v>
      </c>
      <c r="BQ111" s="69"/>
      <c r="BR111" s="137">
        <f t="shared" si="175"/>
        <v>0</v>
      </c>
      <c r="BS111" s="69"/>
      <c r="BT111" s="137">
        <f t="shared" si="176"/>
        <v>0</v>
      </c>
      <c r="BU111" s="69"/>
      <c r="BV111" s="137">
        <f t="shared" si="177"/>
        <v>0</v>
      </c>
      <c r="BW111" s="69"/>
      <c r="BX111" s="137">
        <f t="shared" si="178"/>
        <v>0</v>
      </c>
      <c r="BY111" s="73"/>
      <c r="BZ111" s="137">
        <f t="shared" si="179"/>
        <v>0</v>
      </c>
      <c r="CA111" s="69"/>
      <c r="CB111" s="137">
        <f t="shared" si="195"/>
        <v>0</v>
      </c>
      <c r="CC111" s="71"/>
      <c r="CD111" s="137">
        <f t="shared" si="198"/>
        <v>0</v>
      </c>
      <c r="CE111" s="69"/>
      <c r="CF111" s="137">
        <f t="shared" si="196"/>
        <v>0</v>
      </c>
      <c r="CG111" s="69"/>
      <c r="CH111" s="137">
        <f t="shared" si="197"/>
        <v>0</v>
      </c>
      <c r="CI111" s="69"/>
      <c r="CJ111" s="137">
        <f t="shared" si="180"/>
        <v>0</v>
      </c>
      <c r="CK111" s="69"/>
      <c r="CL111" s="137">
        <f t="shared" si="181"/>
        <v>0</v>
      </c>
      <c r="CM111" s="71"/>
      <c r="CN111" s="137">
        <f t="shared" si="199"/>
        <v>0</v>
      </c>
      <c r="CO111" s="69"/>
      <c r="CP111" s="137">
        <f t="shared" si="182"/>
        <v>0</v>
      </c>
      <c r="CQ111" s="69"/>
      <c r="CR111" s="137">
        <f t="shared" si="200"/>
        <v>0</v>
      </c>
      <c r="CS111" s="71"/>
      <c r="CT111" s="137"/>
      <c r="CU111" s="71"/>
      <c r="CV111" s="137"/>
      <c r="CW111" s="71"/>
      <c r="CX111" s="137"/>
      <c r="CY111" s="69"/>
      <c r="CZ111" s="137">
        <f t="shared" si="183"/>
        <v>0</v>
      </c>
      <c r="DA111" s="69"/>
      <c r="DB111" s="137"/>
      <c r="DC111" s="69"/>
      <c r="DD111" s="137">
        <f t="shared" si="201"/>
        <v>0</v>
      </c>
      <c r="DE111" s="71"/>
      <c r="DF111" s="137"/>
      <c r="DG111" s="69"/>
      <c r="DH111" s="137"/>
      <c r="DI111" s="69"/>
      <c r="DJ111" s="137"/>
      <c r="DK111" s="69"/>
      <c r="DL111" s="137"/>
      <c r="DM111" s="69"/>
      <c r="DN111" s="137"/>
      <c r="DO111" s="69"/>
      <c r="DP111" s="137">
        <f t="shared" si="185"/>
        <v>0</v>
      </c>
      <c r="DQ111" s="69"/>
      <c r="DR111" s="137"/>
      <c r="DS111" s="69"/>
      <c r="DT111" s="137"/>
      <c r="DU111" s="69"/>
      <c r="DV111" s="137"/>
      <c r="DW111" s="69"/>
      <c r="DX111" s="137"/>
      <c r="DY111" s="69"/>
      <c r="DZ111" s="137"/>
      <c r="EA111" s="69"/>
      <c r="EB111" s="137">
        <f t="shared" si="186"/>
        <v>0</v>
      </c>
      <c r="EC111" s="69"/>
      <c r="ED111" s="137">
        <f t="shared" si="187"/>
        <v>0</v>
      </c>
      <c r="EE111" s="69"/>
      <c r="EF111" s="137">
        <f t="shared" si="188"/>
        <v>0</v>
      </c>
      <c r="EG111" s="69"/>
      <c r="EH111" s="137">
        <f t="shared" si="189"/>
        <v>0</v>
      </c>
      <c r="EI111" s="69"/>
      <c r="EJ111" s="70"/>
      <c r="EK111" s="69"/>
      <c r="EL111" s="137">
        <f t="shared" si="190"/>
        <v>0</v>
      </c>
      <c r="EM111" s="69"/>
      <c r="EN111" s="137">
        <f t="shared" si="202"/>
        <v>0</v>
      </c>
      <c r="EO111" s="75"/>
      <c r="EP111" s="75"/>
      <c r="EQ111" s="76">
        <f t="shared" si="151"/>
        <v>95</v>
      </c>
      <c r="ER111" s="76">
        <f t="shared" si="152"/>
        <v>18607741.798968002</v>
      </c>
    </row>
    <row r="112" spans="1:148" s="221" customFormat="1" ht="60" customHeight="1" x14ac:dyDescent="0.25">
      <c r="A112" s="54"/>
      <c r="B112" s="54">
        <v>69</v>
      </c>
      <c r="C112" s="219" t="s">
        <v>371</v>
      </c>
      <c r="D112" s="167" t="s">
        <v>372</v>
      </c>
      <c r="E112" s="64">
        <v>13916</v>
      </c>
      <c r="F112" s="165">
        <v>16.03</v>
      </c>
      <c r="G112" s="220">
        <v>8.4900000000000003E-2</v>
      </c>
      <c r="H112" s="119">
        <v>1</v>
      </c>
      <c r="I112" s="120"/>
      <c r="J112" s="127"/>
      <c r="K112" s="133">
        <v>1.4</v>
      </c>
      <c r="L112" s="133">
        <v>1.68</v>
      </c>
      <c r="M112" s="133">
        <v>2.23</v>
      </c>
      <c r="N112" s="134">
        <v>2.57</v>
      </c>
      <c r="O112" s="69"/>
      <c r="P112" s="137">
        <f t="shared" si="156"/>
        <v>0</v>
      </c>
      <c r="Q112" s="122"/>
      <c r="R112" s="137">
        <f>(Q112*$E112*$F112*((1-$G112)+$G112*$K112*$H112))</f>
        <v>0</v>
      </c>
      <c r="S112" s="71">
        <v>51</v>
      </c>
      <c r="T112" s="69">
        <f t="shared" si="191"/>
        <v>11763101.8244208</v>
      </c>
      <c r="U112" s="69"/>
      <c r="V112" s="137">
        <f t="shared" si="158"/>
        <v>0</v>
      </c>
      <c r="W112" s="69"/>
      <c r="X112" s="137">
        <f t="shared" si="159"/>
        <v>0</v>
      </c>
      <c r="Y112" s="69"/>
      <c r="Z112" s="70"/>
      <c r="AA112" s="71"/>
      <c r="AB112" s="137">
        <f t="shared" si="160"/>
        <v>0</v>
      </c>
      <c r="AC112" s="70"/>
      <c r="AD112" s="70"/>
      <c r="AE112" s="71"/>
      <c r="AF112" s="137">
        <f t="shared" si="192"/>
        <v>0</v>
      </c>
      <c r="AG112" s="71">
        <v>5</v>
      </c>
      <c r="AH112" s="137">
        <f t="shared" si="161"/>
        <v>1179759.7907368003</v>
      </c>
      <c r="AI112" s="71"/>
      <c r="AJ112" s="137">
        <f t="shared" si="162"/>
        <v>0</v>
      </c>
      <c r="AK112" s="69"/>
      <c r="AL112" s="137">
        <f t="shared" si="163"/>
        <v>0</v>
      </c>
      <c r="AM112" s="71"/>
      <c r="AN112" s="71"/>
      <c r="AO112" s="69"/>
      <c r="AP112" s="137">
        <f t="shared" si="164"/>
        <v>0</v>
      </c>
      <c r="AQ112" s="69"/>
      <c r="AR112" s="137">
        <f t="shared" si="165"/>
        <v>0</v>
      </c>
      <c r="AS112" s="71"/>
      <c r="AT112" s="137">
        <f t="shared" si="166"/>
        <v>0</v>
      </c>
      <c r="AU112" s="71"/>
      <c r="AV112" s="137">
        <f t="shared" si="167"/>
        <v>0</v>
      </c>
      <c r="AW112" s="69"/>
      <c r="AX112" s="137">
        <f t="shared" si="168"/>
        <v>0</v>
      </c>
      <c r="AY112" s="69"/>
      <c r="AZ112" s="137">
        <f t="shared" si="193"/>
        <v>0</v>
      </c>
      <c r="BA112" s="69"/>
      <c r="BB112" s="69">
        <f t="shared" si="203"/>
        <v>0</v>
      </c>
      <c r="BC112" s="69"/>
      <c r="BD112" s="137">
        <f t="shared" si="169"/>
        <v>0</v>
      </c>
      <c r="BE112" s="69"/>
      <c r="BF112" s="137">
        <f t="shared" si="170"/>
        <v>0</v>
      </c>
      <c r="BG112" s="69"/>
      <c r="BH112" s="137">
        <f t="shared" si="194"/>
        <v>0</v>
      </c>
      <c r="BI112" s="69"/>
      <c r="BJ112" s="69">
        <f t="shared" si="171"/>
        <v>0</v>
      </c>
      <c r="BK112" s="69"/>
      <c r="BL112" s="137">
        <f t="shared" si="172"/>
        <v>0</v>
      </c>
      <c r="BM112" s="69"/>
      <c r="BN112" s="137">
        <f t="shared" si="173"/>
        <v>0</v>
      </c>
      <c r="BO112" s="69"/>
      <c r="BP112" s="137">
        <f t="shared" si="174"/>
        <v>0</v>
      </c>
      <c r="BQ112" s="69"/>
      <c r="BR112" s="137">
        <f t="shared" si="175"/>
        <v>0</v>
      </c>
      <c r="BS112" s="69"/>
      <c r="BT112" s="137">
        <f t="shared" si="176"/>
        <v>0</v>
      </c>
      <c r="BU112" s="69"/>
      <c r="BV112" s="137">
        <f t="shared" si="177"/>
        <v>0</v>
      </c>
      <c r="BW112" s="69"/>
      <c r="BX112" s="137">
        <f t="shared" si="178"/>
        <v>0</v>
      </c>
      <c r="BY112" s="73"/>
      <c r="BZ112" s="137">
        <f t="shared" si="179"/>
        <v>0</v>
      </c>
      <c r="CA112" s="69"/>
      <c r="CB112" s="137">
        <f t="shared" si="195"/>
        <v>0</v>
      </c>
      <c r="CC112" s="71"/>
      <c r="CD112" s="137">
        <f t="shared" si="198"/>
        <v>0</v>
      </c>
      <c r="CE112" s="69"/>
      <c r="CF112" s="137">
        <f t="shared" si="196"/>
        <v>0</v>
      </c>
      <c r="CG112" s="69"/>
      <c r="CH112" s="137">
        <f t="shared" si="197"/>
        <v>0</v>
      </c>
      <c r="CI112" s="69"/>
      <c r="CJ112" s="137">
        <f t="shared" si="180"/>
        <v>0</v>
      </c>
      <c r="CK112" s="69"/>
      <c r="CL112" s="137">
        <f t="shared" si="181"/>
        <v>0</v>
      </c>
      <c r="CM112" s="71"/>
      <c r="CN112" s="137">
        <f t="shared" si="199"/>
        <v>0</v>
      </c>
      <c r="CO112" s="69"/>
      <c r="CP112" s="137">
        <f t="shared" si="182"/>
        <v>0</v>
      </c>
      <c r="CQ112" s="69"/>
      <c r="CR112" s="137">
        <f t="shared" si="200"/>
        <v>0</v>
      </c>
      <c r="CS112" s="71"/>
      <c r="CT112" s="137"/>
      <c r="CU112" s="71"/>
      <c r="CV112" s="137"/>
      <c r="CW112" s="71"/>
      <c r="CX112" s="137"/>
      <c r="CY112" s="69"/>
      <c r="CZ112" s="137">
        <f t="shared" si="183"/>
        <v>0</v>
      </c>
      <c r="DA112" s="69"/>
      <c r="DB112" s="137"/>
      <c r="DC112" s="69"/>
      <c r="DD112" s="137">
        <f t="shared" si="201"/>
        <v>0</v>
      </c>
      <c r="DE112" s="71"/>
      <c r="DF112" s="137"/>
      <c r="DG112" s="69"/>
      <c r="DH112" s="137"/>
      <c r="DI112" s="69"/>
      <c r="DJ112" s="137"/>
      <c r="DK112" s="69"/>
      <c r="DL112" s="137"/>
      <c r="DM112" s="69"/>
      <c r="DN112" s="137"/>
      <c r="DO112" s="69"/>
      <c r="DP112" s="137">
        <f t="shared" si="185"/>
        <v>0</v>
      </c>
      <c r="DQ112" s="69"/>
      <c r="DR112" s="137"/>
      <c r="DS112" s="69"/>
      <c r="DT112" s="137"/>
      <c r="DU112" s="69"/>
      <c r="DV112" s="137"/>
      <c r="DW112" s="69"/>
      <c r="DX112" s="137"/>
      <c r="DY112" s="69"/>
      <c r="DZ112" s="137"/>
      <c r="EA112" s="69"/>
      <c r="EB112" s="137">
        <f t="shared" si="186"/>
        <v>0</v>
      </c>
      <c r="EC112" s="69"/>
      <c r="ED112" s="137">
        <f t="shared" si="187"/>
        <v>0</v>
      </c>
      <c r="EE112" s="69"/>
      <c r="EF112" s="137">
        <f t="shared" si="188"/>
        <v>0</v>
      </c>
      <c r="EG112" s="69"/>
      <c r="EH112" s="137">
        <f t="shared" si="189"/>
        <v>0</v>
      </c>
      <c r="EI112" s="69"/>
      <c r="EJ112" s="70"/>
      <c r="EK112" s="69"/>
      <c r="EL112" s="137">
        <f t="shared" si="190"/>
        <v>0</v>
      </c>
      <c r="EM112" s="69">
        <v>65</v>
      </c>
      <c r="EN112" s="137">
        <f t="shared" si="202"/>
        <v>15336877.279578403</v>
      </c>
      <c r="EO112" s="75"/>
      <c r="EP112" s="75"/>
      <c r="EQ112" s="76">
        <f t="shared" si="151"/>
        <v>121</v>
      </c>
      <c r="ER112" s="76">
        <f t="shared" si="152"/>
        <v>28279738.894736003</v>
      </c>
    </row>
    <row r="113" spans="1:148" s="221" customFormat="1" ht="60" customHeight="1" x14ac:dyDescent="0.25">
      <c r="A113" s="54"/>
      <c r="B113" s="223" t="s">
        <v>373</v>
      </c>
      <c r="C113" s="219" t="s">
        <v>374</v>
      </c>
      <c r="D113" s="117" t="s">
        <v>375</v>
      </c>
      <c r="E113" s="166">
        <v>13916</v>
      </c>
      <c r="F113" s="165">
        <v>8.9600000000000009</v>
      </c>
      <c r="G113" s="220">
        <v>8.4900000000000003E-2</v>
      </c>
      <c r="H113" s="119">
        <v>1</v>
      </c>
      <c r="I113" s="120"/>
      <c r="J113" s="127"/>
      <c r="K113" s="133">
        <v>1.4</v>
      </c>
      <c r="L113" s="133">
        <v>1.68</v>
      </c>
      <c r="M113" s="133">
        <v>2.23</v>
      </c>
      <c r="N113" s="134">
        <v>2.57</v>
      </c>
      <c r="O113" s="69"/>
      <c r="P113" s="137"/>
      <c r="Q113" s="122"/>
      <c r="R113" s="137"/>
      <c r="S113" s="71">
        <v>21</v>
      </c>
      <c r="T113" s="69">
        <f t="shared" si="191"/>
        <v>2707356.5976576</v>
      </c>
      <c r="U113" s="69"/>
      <c r="V113" s="137"/>
      <c r="W113" s="69"/>
      <c r="X113" s="137"/>
      <c r="Y113" s="69"/>
      <c r="Z113" s="70"/>
      <c r="AA113" s="71"/>
      <c r="AB113" s="137"/>
      <c r="AC113" s="70"/>
      <c r="AD113" s="70"/>
      <c r="AE113" s="71"/>
      <c r="AF113" s="137"/>
      <c r="AG113" s="71"/>
      <c r="AH113" s="137"/>
      <c r="AI113" s="71"/>
      <c r="AJ113" s="137"/>
      <c r="AK113" s="69"/>
      <c r="AL113" s="137"/>
      <c r="AM113" s="71"/>
      <c r="AN113" s="71"/>
      <c r="AO113" s="69"/>
      <c r="AP113" s="137"/>
      <c r="AQ113" s="69"/>
      <c r="AR113" s="137"/>
      <c r="AS113" s="71"/>
      <c r="AT113" s="137"/>
      <c r="AU113" s="71"/>
      <c r="AV113" s="137"/>
      <c r="AW113" s="69"/>
      <c r="AX113" s="137"/>
      <c r="AY113" s="69"/>
      <c r="AZ113" s="137"/>
      <c r="BA113" s="69"/>
      <c r="BB113" s="69"/>
      <c r="BC113" s="69"/>
      <c r="BD113" s="137"/>
      <c r="BE113" s="69"/>
      <c r="BF113" s="137"/>
      <c r="BG113" s="69"/>
      <c r="BH113" s="137"/>
      <c r="BI113" s="69"/>
      <c r="BJ113" s="69"/>
      <c r="BK113" s="69"/>
      <c r="BL113" s="137"/>
      <c r="BM113" s="69"/>
      <c r="BN113" s="137"/>
      <c r="BO113" s="69"/>
      <c r="BP113" s="137"/>
      <c r="BQ113" s="69"/>
      <c r="BR113" s="137"/>
      <c r="BS113" s="69"/>
      <c r="BT113" s="137"/>
      <c r="BU113" s="69"/>
      <c r="BV113" s="137"/>
      <c r="BW113" s="69"/>
      <c r="BX113" s="137"/>
      <c r="BY113" s="73"/>
      <c r="BZ113" s="137"/>
      <c r="CA113" s="69"/>
      <c r="CB113" s="137"/>
      <c r="CC113" s="71"/>
      <c r="CD113" s="137"/>
      <c r="CE113" s="69"/>
      <c r="CF113" s="137"/>
      <c r="CG113" s="69"/>
      <c r="CH113" s="137"/>
      <c r="CI113" s="69"/>
      <c r="CJ113" s="137"/>
      <c r="CK113" s="69"/>
      <c r="CL113" s="137"/>
      <c r="CM113" s="71"/>
      <c r="CN113" s="137"/>
      <c r="CO113" s="69"/>
      <c r="CP113" s="137"/>
      <c r="CQ113" s="69"/>
      <c r="CR113" s="137"/>
      <c r="CS113" s="71"/>
      <c r="CT113" s="137"/>
      <c r="CU113" s="71"/>
      <c r="CV113" s="137"/>
      <c r="CW113" s="71"/>
      <c r="CX113" s="137"/>
      <c r="CY113" s="69"/>
      <c r="CZ113" s="137"/>
      <c r="DA113" s="69"/>
      <c r="DB113" s="137"/>
      <c r="DC113" s="69"/>
      <c r="DD113" s="137"/>
      <c r="DE113" s="71"/>
      <c r="DF113" s="137"/>
      <c r="DG113" s="69"/>
      <c r="DH113" s="137"/>
      <c r="DI113" s="69"/>
      <c r="DJ113" s="137"/>
      <c r="DK113" s="69"/>
      <c r="DL113" s="137"/>
      <c r="DM113" s="69"/>
      <c r="DN113" s="137"/>
      <c r="DO113" s="69"/>
      <c r="DP113" s="137"/>
      <c r="DQ113" s="69"/>
      <c r="DR113" s="137"/>
      <c r="DS113" s="69"/>
      <c r="DT113" s="137"/>
      <c r="DU113" s="69"/>
      <c r="DV113" s="137"/>
      <c r="DW113" s="69"/>
      <c r="DX113" s="137"/>
      <c r="DY113" s="69"/>
      <c r="DZ113" s="137"/>
      <c r="EA113" s="69"/>
      <c r="EB113" s="137"/>
      <c r="EC113" s="69"/>
      <c r="ED113" s="137"/>
      <c r="EE113" s="69"/>
      <c r="EF113" s="137"/>
      <c r="EG113" s="69"/>
      <c r="EH113" s="137"/>
      <c r="EI113" s="69"/>
      <c r="EJ113" s="70"/>
      <c r="EK113" s="69"/>
      <c r="EL113" s="137"/>
      <c r="EM113" s="69"/>
      <c r="EN113" s="137"/>
      <c r="EO113" s="75"/>
      <c r="EP113" s="75"/>
      <c r="EQ113" s="76">
        <f t="shared" si="151"/>
        <v>21</v>
      </c>
      <c r="ER113" s="76">
        <f t="shared" si="152"/>
        <v>2707356.5976576</v>
      </c>
    </row>
    <row r="114" spans="1:148" s="221" customFormat="1" ht="60" customHeight="1" x14ac:dyDescent="0.25">
      <c r="A114" s="54"/>
      <c r="B114" s="223" t="s">
        <v>376</v>
      </c>
      <c r="C114" s="219" t="s">
        <v>377</v>
      </c>
      <c r="D114" s="117" t="s">
        <v>378</v>
      </c>
      <c r="E114" s="166">
        <v>13916</v>
      </c>
      <c r="F114" s="165">
        <v>16.32</v>
      </c>
      <c r="G114" s="220">
        <v>8.4900000000000003E-2</v>
      </c>
      <c r="H114" s="119">
        <v>1</v>
      </c>
      <c r="I114" s="120"/>
      <c r="J114" s="127"/>
      <c r="K114" s="133">
        <v>1.4</v>
      </c>
      <c r="L114" s="133">
        <v>1.68</v>
      </c>
      <c r="M114" s="133">
        <v>2.23</v>
      </c>
      <c r="N114" s="134">
        <v>2.57</v>
      </c>
      <c r="O114" s="69"/>
      <c r="P114" s="137"/>
      <c r="Q114" s="122"/>
      <c r="R114" s="137"/>
      <c r="S114" s="71">
        <v>79</v>
      </c>
      <c r="T114" s="69">
        <f t="shared" si="191"/>
        <v>18550917.9115008</v>
      </c>
      <c r="U114" s="69"/>
      <c r="V114" s="137"/>
      <c r="W114" s="69"/>
      <c r="X114" s="137"/>
      <c r="Y114" s="69"/>
      <c r="Z114" s="70"/>
      <c r="AA114" s="71"/>
      <c r="AB114" s="137"/>
      <c r="AC114" s="70"/>
      <c r="AD114" s="70"/>
      <c r="AE114" s="71"/>
      <c r="AF114" s="137"/>
      <c r="AG114" s="71"/>
      <c r="AH114" s="137"/>
      <c r="AI114" s="71"/>
      <c r="AJ114" s="137"/>
      <c r="AK114" s="69"/>
      <c r="AL114" s="137"/>
      <c r="AM114" s="71"/>
      <c r="AN114" s="71"/>
      <c r="AO114" s="69"/>
      <c r="AP114" s="137"/>
      <c r="AQ114" s="69"/>
      <c r="AR114" s="137"/>
      <c r="AS114" s="71"/>
      <c r="AT114" s="137"/>
      <c r="AU114" s="71"/>
      <c r="AV114" s="137"/>
      <c r="AW114" s="69"/>
      <c r="AX114" s="137"/>
      <c r="AY114" s="69"/>
      <c r="AZ114" s="137"/>
      <c r="BA114" s="69"/>
      <c r="BB114" s="69"/>
      <c r="BC114" s="69"/>
      <c r="BD114" s="137"/>
      <c r="BE114" s="69"/>
      <c r="BF114" s="137"/>
      <c r="BG114" s="69"/>
      <c r="BH114" s="137"/>
      <c r="BI114" s="69"/>
      <c r="BJ114" s="69"/>
      <c r="BK114" s="69"/>
      <c r="BL114" s="137"/>
      <c r="BM114" s="69"/>
      <c r="BN114" s="137"/>
      <c r="BO114" s="69"/>
      <c r="BP114" s="137"/>
      <c r="BQ114" s="69"/>
      <c r="BR114" s="137"/>
      <c r="BS114" s="69"/>
      <c r="BT114" s="137"/>
      <c r="BU114" s="69"/>
      <c r="BV114" s="137"/>
      <c r="BW114" s="69"/>
      <c r="BX114" s="137"/>
      <c r="BY114" s="73"/>
      <c r="BZ114" s="137"/>
      <c r="CA114" s="69"/>
      <c r="CB114" s="137"/>
      <c r="CC114" s="71"/>
      <c r="CD114" s="137"/>
      <c r="CE114" s="69"/>
      <c r="CF114" s="137"/>
      <c r="CG114" s="69"/>
      <c r="CH114" s="137"/>
      <c r="CI114" s="69"/>
      <c r="CJ114" s="137"/>
      <c r="CK114" s="69"/>
      <c r="CL114" s="137"/>
      <c r="CM114" s="71"/>
      <c r="CN114" s="137"/>
      <c r="CO114" s="69"/>
      <c r="CP114" s="137"/>
      <c r="CQ114" s="69"/>
      <c r="CR114" s="137"/>
      <c r="CS114" s="71"/>
      <c r="CT114" s="137"/>
      <c r="CU114" s="71"/>
      <c r="CV114" s="137"/>
      <c r="CW114" s="71"/>
      <c r="CX114" s="137"/>
      <c r="CY114" s="69"/>
      <c r="CZ114" s="137"/>
      <c r="DA114" s="69"/>
      <c r="DB114" s="137"/>
      <c r="DC114" s="69"/>
      <c r="DD114" s="137"/>
      <c r="DE114" s="71"/>
      <c r="DF114" s="137"/>
      <c r="DG114" s="69"/>
      <c r="DH114" s="137"/>
      <c r="DI114" s="69"/>
      <c r="DJ114" s="137"/>
      <c r="DK114" s="69"/>
      <c r="DL114" s="137"/>
      <c r="DM114" s="69"/>
      <c r="DN114" s="137"/>
      <c r="DO114" s="69"/>
      <c r="DP114" s="137"/>
      <c r="DQ114" s="69"/>
      <c r="DR114" s="137"/>
      <c r="DS114" s="69"/>
      <c r="DT114" s="137"/>
      <c r="DU114" s="69"/>
      <c r="DV114" s="137"/>
      <c r="DW114" s="69"/>
      <c r="DX114" s="137"/>
      <c r="DY114" s="69"/>
      <c r="DZ114" s="137"/>
      <c r="EA114" s="69"/>
      <c r="EB114" s="137"/>
      <c r="EC114" s="69"/>
      <c r="ED114" s="137"/>
      <c r="EE114" s="69"/>
      <c r="EF114" s="137"/>
      <c r="EG114" s="69"/>
      <c r="EH114" s="137"/>
      <c r="EI114" s="69"/>
      <c r="EJ114" s="70"/>
      <c r="EK114" s="69"/>
      <c r="EL114" s="137"/>
      <c r="EM114" s="69"/>
      <c r="EN114" s="137"/>
      <c r="EO114" s="75"/>
      <c r="EP114" s="75"/>
      <c r="EQ114" s="76">
        <f t="shared" si="151"/>
        <v>79</v>
      </c>
      <c r="ER114" s="76">
        <f t="shared" si="152"/>
        <v>18550917.9115008</v>
      </c>
    </row>
    <row r="115" spans="1:148" s="221" customFormat="1" ht="60" customHeight="1" x14ac:dyDescent="0.25">
      <c r="A115" s="54"/>
      <c r="B115" s="223" t="s">
        <v>379</v>
      </c>
      <c r="C115" s="219" t="s">
        <v>380</v>
      </c>
      <c r="D115" s="117" t="s">
        <v>381</v>
      </c>
      <c r="E115" s="166">
        <v>13916</v>
      </c>
      <c r="F115" s="165">
        <v>22.32</v>
      </c>
      <c r="G115" s="220">
        <v>8.4900000000000003E-2</v>
      </c>
      <c r="H115" s="119">
        <v>1</v>
      </c>
      <c r="I115" s="120"/>
      <c r="J115" s="127"/>
      <c r="K115" s="133">
        <v>1.4</v>
      </c>
      <c r="L115" s="133">
        <v>1.68</v>
      </c>
      <c r="M115" s="133">
        <v>2.23</v>
      </c>
      <c r="N115" s="134">
        <v>2.57</v>
      </c>
      <c r="O115" s="69"/>
      <c r="P115" s="137"/>
      <c r="Q115" s="122"/>
      <c r="R115" s="137"/>
      <c r="S115" s="71">
        <v>20</v>
      </c>
      <c r="T115" s="69">
        <f t="shared" si="191"/>
        <v>6423065.397504</v>
      </c>
      <c r="U115" s="69"/>
      <c r="V115" s="137"/>
      <c r="W115" s="69"/>
      <c r="X115" s="137"/>
      <c r="Y115" s="69"/>
      <c r="Z115" s="70"/>
      <c r="AA115" s="71"/>
      <c r="AB115" s="137"/>
      <c r="AC115" s="70"/>
      <c r="AD115" s="70"/>
      <c r="AE115" s="71"/>
      <c r="AF115" s="137"/>
      <c r="AG115" s="71"/>
      <c r="AH115" s="137"/>
      <c r="AI115" s="71"/>
      <c r="AJ115" s="137"/>
      <c r="AK115" s="69"/>
      <c r="AL115" s="137"/>
      <c r="AM115" s="71"/>
      <c r="AN115" s="71"/>
      <c r="AO115" s="69"/>
      <c r="AP115" s="137"/>
      <c r="AQ115" s="69"/>
      <c r="AR115" s="137"/>
      <c r="AS115" s="71"/>
      <c r="AT115" s="137"/>
      <c r="AU115" s="71"/>
      <c r="AV115" s="137"/>
      <c r="AW115" s="69"/>
      <c r="AX115" s="137"/>
      <c r="AY115" s="69"/>
      <c r="AZ115" s="137"/>
      <c r="BA115" s="69"/>
      <c r="BB115" s="69"/>
      <c r="BC115" s="69"/>
      <c r="BD115" s="137"/>
      <c r="BE115" s="69"/>
      <c r="BF115" s="137"/>
      <c r="BG115" s="69"/>
      <c r="BH115" s="137"/>
      <c r="BI115" s="69"/>
      <c r="BJ115" s="69"/>
      <c r="BK115" s="69"/>
      <c r="BL115" s="137"/>
      <c r="BM115" s="69"/>
      <c r="BN115" s="137"/>
      <c r="BO115" s="69"/>
      <c r="BP115" s="137"/>
      <c r="BQ115" s="69"/>
      <c r="BR115" s="137"/>
      <c r="BS115" s="69"/>
      <c r="BT115" s="137"/>
      <c r="BU115" s="69"/>
      <c r="BV115" s="137"/>
      <c r="BW115" s="69"/>
      <c r="BX115" s="137"/>
      <c r="BY115" s="73"/>
      <c r="BZ115" s="137"/>
      <c r="CA115" s="69"/>
      <c r="CB115" s="137"/>
      <c r="CC115" s="71"/>
      <c r="CD115" s="137"/>
      <c r="CE115" s="69"/>
      <c r="CF115" s="137"/>
      <c r="CG115" s="69"/>
      <c r="CH115" s="137"/>
      <c r="CI115" s="69"/>
      <c r="CJ115" s="137"/>
      <c r="CK115" s="69"/>
      <c r="CL115" s="137"/>
      <c r="CM115" s="71"/>
      <c r="CN115" s="137"/>
      <c r="CO115" s="69"/>
      <c r="CP115" s="137"/>
      <c r="CQ115" s="69"/>
      <c r="CR115" s="137"/>
      <c r="CS115" s="71"/>
      <c r="CT115" s="137"/>
      <c r="CU115" s="71"/>
      <c r="CV115" s="137"/>
      <c r="CW115" s="71"/>
      <c r="CX115" s="137"/>
      <c r="CY115" s="69"/>
      <c r="CZ115" s="137"/>
      <c r="DA115" s="69"/>
      <c r="DB115" s="137"/>
      <c r="DC115" s="69"/>
      <c r="DD115" s="137"/>
      <c r="DE115" s="71"/>
      <c r="DF115" s="137"/>
      <c r="DG115" s="69"/>
      <c r="DH115" s="137"/>
      <c r="DI115" s="69"/>
      <c r="DJ115" s="137"/>
      <c r="DK115" s="69"/>
      <c r="DL115" s="137"/>
      <c r="DM115" s="69"/>
      <c r="DN115" s="137"/>
      <c r="DO115" s="69"/>
      <c r="DP115" s="137"/>
      <c r="DQ115" s="69"/>
      <c r="DR115" s="137"/>
      <c r="DS115" s="69"/>
      <c r="DT115" s="137"/>
      <c r="DU115" s="69"/>
      <c r="DV115" s="137"/>
      <c r="DW115" s="69"/>
      <c r="DX115" s="137"/>
      <c r="DY115" s="69"/>
      <c r="DZ115" s="137"/>
      <c r="EA115" s="69"/>
      <c r="EB115" s="137"/>
      <c r="EC115" s="69"/>
      <c r="ED115" s="137"/>
      <c r="EE115" s="69"/>
      <c r="EF115" s="137"/>
      <c r="EG115" s="69"/>
      <c r="EH115" s="137"/>
      <c r="EI115" s="69"/>
      <c r="EJ115" s="70"/>
      <c r="EK115" s="69"/>
      <c r="EL115" s="137"/>
      <c r="EM115" s="69"/>
      <c r="EN115" s="137"/>
      <c r="EO115" s="75"/>
      <c r="EP115" s="75"/>
      <c r="EQ115" s="76">
        <f t="shared" si="151"/>
        <v>20</v>
      </c>
      <c r="ER115" s="76">
        <f t="shared" si="152"/>
        <v>6423065.397504</v>
      </c>
    </row>
    <row r="116" spans="1:148" s="221" customFormat="1" ht="60" customHeight="1" x14ac:dyDescent="0.25">
      <c r="A116" s="54"/>
      <c r="B116" s="54">
        <v>70</v>
      </c>
      <c r="C116" s="219" t="s">
        <v>382</v>
      </c>
      <c r="D116" s="164" t="s">
        <v>383</v>
      </c>
      <c r="E116" s="166">
        <v>13916</v>
      </c>
      <c r="F116" s="165">
        <v>20.54</v>
      </c>
      <c r="G116" s="220">
        <v>5.6399999999999999E-2</v>
      </c>
      <c r="H116" s="119">
        <v>1</v>
      </c>
      <c r="I116" s="120"/>
      <c r="J116" s="127"/>
      <c r="K116" s="133">
        <v>1.4</v>
      </c>
      <c r="L116" s="133">
        <v>1.68</v>
      </c>
      <c r="M116" s="133">
        <v>2.23</v>
      </c>
      <c r="N116" s="134">
        <v>2.57</v>
      </c>
      <c r="O116" s="69"/>
      <c r="P116" s="137"/>
      <c r="Q116" s="122"/>
      <c r="R116" s="137"/>
      <c r="S116" s="71">
        <v>45</v>
      </c>
      <c r="T116" s="69">
        <f t="shared" si="191"/>
        <v>13152738.126527999</v>
      </c>
      <c r="U116" s="69"/>
      <c r="V116" s="137"/>
      <c r="W116" s="69"/>
      <c r="X116" s="137"/>
      <c r="Y116" s="69"/>
      <c r="Z116" s="70"/>
      <c r="AA116" s="71"/>
      <c r="AB116" s="137"/>
      <c r="AC116" s="70"/>
      <c r="AD116" s="70"/>
      <c r="AE116" s="71"/>
      <c r="AF116" s="137"/>
      <c r="AG116" s="71"/>
      <c r="AH116" s="137"/>
      <c r="AI116" s="71"/>
      <c r="AJ116" s="137"/>
      <c r="AK116" s="69"/>
      <c r="AL116" s="137"/>
      <c r="AM116" s="71"/>
      <c r="AN116" s="71"/>
      <c r="AO116" s="69"/>
      <c r="AP116" s="137"/>
      <c r="AQ116" s="69"/>
      <c r="AR116" s="137"/>
      <c r="AS116" s="71"/>
      <c r="AT116" s="137"/>
      <c r="AU116" s="71"/>
      <c r="AV116" s="137"/>
      <c r="AW116" s="69"/>
      <c r="AX116" s="137"/>
      <c r="AY116" s="69"/>
      <c r="AZ116" s="137"/>
      <c r="BA116" s="69"/>
      <c r="BB116" s="69"/>
      <c r="BC116" s="69"/>
      <c r="BD116" s="137"/>
      <c r="BE116" s="69"/>
      <c r="BF116" s="137"/>
      <c r="BG116" s="69"/>
      <c r="BH116" s="137"/>
      <c r="BI116" s="69"/>
      <c r="BJ116" s="69"/>
      <c r="BK116" s="69"/>
      <c r="BL116" s="137"/>
      <c r="BM116" s="69"/>
      <c r="BN116" s="137"/>
      <c r="BO116" s="69"/>
      <c r="BP116" s="137"/>
      <c r="BQ116" s="69"/>
      <c r="BR116" s="137"/>
      <c r="BS116" s="69"/>
      <c r="BT116" s="137"/>
      <c r="BU116" s="69"/>
      <c r="BV116" s="137"/>
      <c r="BW116" s="69"/>
      <c r="BX116" s="137"/>
      <c r="BY116" s="73"/>
      <c r="BZ116" s="137"/>
      <c r="CA116" s="69"/>
      <c r="CB116" s="137"/>
      <c r="CC116" s="71"/>
      <c r="CD116" s="137"/>
      <c r="CE116" s="69"/>
      <c r="CF116" s="137"/>
      <c r="CG116" s="69"/>
      <c r="CH116" s="137"/>
      <c r="CI116" s="69"/>
      <c r="CJ116" s="137"/>
      <c r="CK116" s="69"/>
      <c r="CL116" s="137"/>
      <c r="CM116" s="71"/>
      <c r="CN116" s="137"/>
      <c r="CO116" s="69"/>
      <c r="CP116" s="137"/>
      <c r="CQ116" s="69"/>
      <c r="CR116" s="137"/>
      <c r="CS116" s="71"/>
      <c r="CT116" s="137"/>
      <c r="CU116" s="71"/>
      <c r="CV116" s="137"/>
      <c r="CW116" s="71"/>
      <c r="CX116" s="137"/>
      <c r="CY116" s="69"/>
      <c r="CZ116" s="137"/>
      <c r="DA116" s="69"/>
      <c r="DB116" s="137"/>
      <c r="DC116" s="69"/>
      <c r="DD116" s="137"/>
      <c r="DE116" s="71"/>
      <c r="DF116" s="137"/>
      <c r="DG116" s="69"/>
      <c r="DH116" s="137"/>
      <c r="DI116" s="69"/>
      <c r="DJ116" s="137"/>
      <c r="DK116" s="69"/>
      <c r="DL116" s="137"/>
      <c r="DM116" s="69"/>
      <c r="DN116" s="137"/>
      <c r="DO116" s="69"/>
      <c r="DP116" s="137"/>
      <c r="DQ116" s="69"/>
      <c r="DR116" s="137"/>
      <c r="DS116" s="69"/>
      <c r="DT116" s="137"/>
      <c r="DU116" s="69"/>
      <c r="DV116" s="137"/>
      <c r="DW116" s="69"/>
      <c r="DX116" s="137"/>
      <c r="DY116" s="69"/>
      <c r="DZ116" s="137"/>
      <c r="EA116" s="69"/>
      <c r="EB116" s="137"/>
      <c r="EC116" s="69"/>
      <c r="ED116" s="137"/>
      <c r="EE116" s="69"/>
      <c r="EF116" s="137"/>
      <c r="EG116" s="69"/>
      <c r="EH116" s="137"/>
      <c r="EI116" s="69"/>
      <c r="EJ116" s="70"/>
      <c r="EK116" s="69"/>
      <c r="EL116" s="137"/>
      <c r="EM116" s="69"/>
      <c r="EN116" s="137">
        <f t="shared" si="202"/>
        <v>0</v>
      </c>
      <c r="EO116" s="75"/>
      <c r="EP116" s="75"/>
      <c r="EQ116" s="76">
        <f t="shared" si="151"/>
        <v>45</v>
      </c>
      <c r="ER116" s="76">
        <f t="shared" si="152"/>
        <v>13152738.126527999</v>
      </c>
    </row>
    <row r="117" spans="1:148" s="221" customFormat="1" ht="60" customHeight="1" x14ac:dyDescent="0.25">
      <c r="A117" s="54"/>
      <c r="B117" s="65" t="s">
        <v>384</v>
      </c>
      <c r="C117" s="219" t="s">
        <v>385</v>
      </c>
      <c r="D117" s="164" t="s">
        <v>386</v>
      </c>
      <c r="E117" s="166">
        <v>13916</v>
      </c>
      <c r="F117" s="165">
        <v>16.43</v>
      </c>
      <c r="G117" s="220">
        <v>5.6399999999999999E-2</v>
      </c>
      <c r="H117" s="119">
        <v>1</v>
      </c>
      <c r="I117" s="120"/>
      <c r="J117" s="127"/>
      <c r="K117" s="133">
        <v>1.4</v>
      </c>
      <c r="L117" s="133">
        <v>1.68</v>
      </c>
      <c r="M117" s="133">
        <v>2.23</v>
      </c>
      <c r="N117" s="134">
        <v>2.57</v>
      </c>
      <c r="O117" s="69"/>
      <c r="P117" s="137"/>
      <c r="Q117" s="122"/>
      <c r="R117" s="137"/>
      <c r="S117" s="71">
        <v>42</v>
      </c>
      <c r="T117" s="69">
        <f t="shared" si="191"/>
        <v>9819515.819097599</v>
      </c>
      <c r="U117" s="69"/>
      <c r="V117" s="137"/>
      <c r="W117" s="69"/>
      <c r="X117" s="137"/>
      <c r="Y117" s="69"/>
      <c r="Z117" s="70"/>
      <c r="AA117" s="71"/>
      <c r="AB117" s="137"/>
      <c r="AC117" s="70"/>
      <c r="AD117" s="70"/>
      <c r="AE117" s="71"/>
      <c r="AF117" s="137"/>
      <c r="AG117" s="71"/>
      <c r="AH117" s="137"/>
      <c r="AI117" s="71"/>
      <c r="AJ117" s="137"/>
      <c r="AK117" s="69"/>
      <c r="AL117" s="137"/>
      <c r="AM117" s="71"/>
      <c r="AN117" s="71"/>
      <c r="AO117" s="69"/>
      <c r="AP117" s="137"/>
      <c r="AQ117" s="69"/>
      <c r="AR117" s="137"/>
      <c r="AS117" s="71"/>
      <c r="AT117" s="137"/>
      <c r="AU117" s="71"/>
      <c r="AV117" s="137"/>
      <c r="AW117" s="69"/>
      <c r="AX117" s="137"/>
      <c r="AY117" s="69"/>
      <c r="AZ117" s="137"/>
      <c r="BA117" s="69"/>
      <c r="BB117" s="69"/>
      <c r="BC117" s="69"/>
      <c r="BD117" s="137"/>
      <c r="BE117" s="69"/>
      <c r="BF117" s="137"/>
      <c r="BG117" s="69"/>
      <c r="BH117" s="137"/>
      <c r="BI117" s="69"/>
      <c r="BJ117" s="69"/>
      <c r="BK117" s="69"/>
      <c r="BL117" s="137"/>
      <c r="BM117" s="69"/>
      <c r="BN117" s="137"/>
      <c r="BO117" s="69"/>
      <c r="BP117" s="137"/>
      <c r="BQ117" s="69"/>
      <c r="BR117" s="137"/>
      <c r="BS117" s="69"/>
      <c r="BT117" s="137"/>
      <c r="BU117" s="69"/>
      <c r="BV117" s="137"/>
      <c r="BW117" s="69"/>
      <c r="BX117" s="137"/>
      <c r="BY117" s="73"/>
      <c r="BZ117" s="137"/>
      <c r="CA117" s="69"/>
      <c r="CB117" s="137"/>
      <c r="CC117" s="71"/>
      <c r="CD117" s="137"/>
      <c r="CE117" s="69"/>
      <c r="CF117" s="137"/>
      <c r="CG117" s="69"/>
      <c r="CH117" s="137"/>
      <c r="CI117" s="69"/>
      <c r="CJ117" s="137"/>
      <c r="CK117" s="69"/>
      <c r="CL117" s="137"/>
      <c r="CM117" s="71"/>
      <c r="CN117" s="137"/>
      <c r="CO117" s="69"/>
      <c r="CP117" s="137"/>
      <c r="CQ117" s="69"/>
      <c r="CR117" s="137"/>
      <c r="CS117" s="71"/>
      <c r="CT117" s="137"/>
      <c r="CU117" s="71"/>
      <c r="CV117" s="137"/>
      <c r="CW117" s="71"/>
      <c r="CX117" s="137"/>
      <c r="CY117" s="69"/>
      <c r="CZ117" s="137"/>
      <c r="DA117" s="69"/>
      <c r="DB117" s="137"/>
      <c r="DC117" s="69"/>
      <c r="DD117" s="137"/>
      <c r="DE117" s="71"/>
      <c r="DF117" s="137"/>
      <c r="DG117" s="69"/>
      <c r="DH117" s="137"/>
      <c r="DI117" s="69"/>
      <c r="DJ117" s="137"/>
      <c r="DK117" s="69"/>
      <c r="DL117" s="137"/>
      <c r="DM117" s="69"/>
      <c r="DN117" s="137"/>
      <c r="DO117" s="69"/>
      <c r="DP117" s="137"/>
      <c r="DQ117" s="69"/>
      <c r="DR117" s="137"/>
      <c r="DS117" s="69"/>
      <c r="DT117" s="137"/>
      <c r="DU117" s="69"/>
      <c r="DV117" s="137"/>
      <c r="DW117" s="69"/>
      <c r="DX117" s="137"/>
      <c r="DY117" s="69"/>
      <c r="DZ117" s="137"/>
      <c r="EA117" s="69"/>
      <c r="EB117" s="137"/>
      <c r="EC117" s="69"/>
      <c r="ED117" s="137"/>
      <c r="EE117" s="69"/>
      <c r="EF117" s="137"/>
      <c r="EG117" s="69"/>
      <c r="EH117" s="137"/>
      <c r="EI117" s="69"/>
      <c r="EJ117" s="70"/>
      <c r="EK117" s="69"/>
      <c r="EL117" s="137"/>
      <c r="EM117" s="69"/>
      <c r="EN117" s="137"/>
      <c r="EO117" s="75"/>
      <c r="EP117" s="75"/>
      <c r="EQ117" s="76">
        <f t="shared" si="151"/>
        <v>42</v>
      </c>
      <c r="ER117" s="76">
        <f t="shared" si="152"/>
        <v>9819515.819097599</v>
      </c>
    </row>
    <row r="118" spans="1:148" s="221" customFormat="1" ht="60" customHeight="1" x14ac:dyDescent="0.25">
      <c r="A118" s="54"/>
      <c r="B118" s="65" t="s">
        <v>387</v>
      </c>
      <c r="C118" s="219" t="s">
        <v>388</v>
      </c>
      <c r="D118" s="164" t="s">
        <v>389</v>
      </c>
      <c r="E118" s="166">
        <v>13916</v>
      </c>
      <c r="F118" s="165">
        <v>23.39</v>
      </c>
      <c r="G118" s="220">
        <v>5.6399999999999999E-2</v>
      </c>
      <c r="H118" s="119">
        <v>1</v>
      </c>
      <c r="I118" s="120"/>
      <c r="J118" s="127"/>
      <c r="K118" s="133">
        <v>1.4</v>
      </c>
      <c r="L118" s="133">
        <v>1.68</v>
      </c>
      <c r="M118" s="133">
        <v>2.23</v>
      </c>
      <c r="N118" s="134">
        <v>2.57</v>
      </c>
      <c r="O118" s="69"/>
      <c r="P118" s="137"/>
      <c r="Q118" s="122"/>
      <c r="R118" s="137"/>
      <c r="S118" s="71">
        <v>39</v>
      </c>
      <c r="T118" s="69">
        <f t="shared" si="191"/>
        <v>12980698.091961598</v>
      </c>
      <c r="U118" s="69"/>
      <c r="V118" s="137"/>
      <c r="W118" s="69"/>
      <c r="X118" s="137"/>
      <c r="Y118" s="69"/>
      <c r="Z118" s="70"/>
      <c r="AA118" s="71"/>
      <c r="AB118" s="137"/>
      <c r="AC118" s="70"/>
      <c r="AD118" s="70"/>
      <c r="AE118" s="71"/>
      <c r="AF118" s="137"/>
      <c r="AG118" s="71"/>
      <c r="AH118" s="137"/>
      <c r="AI118" s="71"/>
      <c r="AJ118" s="137"/>
      <c r="AK118" s="69"/>
      <c r="AL118" s="137"/>
      <c r="AM118" s="71"/>
      <c r="AN118" s="71"/>
      <c r="AO118" s="69"/>
      <c r="AP118" s="137"/>
      <c r="AQ118" s="69"/>
      <c r="AR118" s="137"/>
      <c r="AS118" s="71"/>
      <c r="AT118" s="137"/>
      <c r="AU118" s="71"/>
      <c r="AV118" s="137"/>
      <c r="AW118" s="69"/>
      <c r="AX118" s="137"/>
      <c r="AY118" s="69"/>
      <c r="AZ118" s="137"/>
      <c r="BA118" s="69"/>
      <c r="BB118" s="69"/>
      <c r="BC118" s="69"/>
      <c r="BD118" s="137"/>
      <c r="BE118" s="69"/>
      <c r="BF118" s="137"/>
      <c r="BG118" s="69"/>
      <c r="BH118" s="137"/>
      <c r="BI118" s="69"/>
      <c r="BJ118" s="69"/>
      <c r="BK118" s="69"/>
      <c r="BL118" s="137"/>
      <c r="BM118" s="69"/>
      <c r="BN118" s="137"/>
      <c r="BO118" s="69"/>
      <c r="BP118" s="137"/>
      <c r="BQ118" s="69"/>
      <c r="BR118" s="137"/>
      <c r="BS118" s="69"/>
      <c r="BT118" s="137"/>
      <c r="BU118" s="69"/>
      <c r="BV118" s="137"/>
      <c r="BW118" s="69"/>
      <c r="BX118" s="137"/>
      <c r="BY118" s="73"/>
      <c r="BZ118" s="137"/>
      <c r="CA118" s="69"/>
      <c r="CB118" s="137"/>
      <c r="CC118" s="71"/>
      <c r="CD118" s="137"/>
      <c r="CE118" s="69"/>
      <c r="CF118" s="137"/>
      <c r="CG118" s="69"/>
      <c r="CH118" s="137"/>
      <c r="CI118" s="69"/>
      <c r="CJ118" s="137"/>
      <c r="CK118" s="69"/>
      <c r="CL118" s="137"/>
      <c r="CM118" s="71"/>
      <c r="CN118" s="137"/>
      <c r="CO118" s="69"/>
      <c r="CP118" s="137"/>
      <c r="CQ118" s="69"/>
      <c r="CR118" s="137"/>
      <c r="CS118" s="71"/>
      <c r="CT118" s="137"/>
      <c r="CU118" s="71"/>
      <c r="CV118" s="137"/>
      <c r="CW118" s="71"/>
      <c r="CX118" s="137"/>
      <c r="CY118" s="69"/>
      <c r="CZ118" s="137"/>
      <c r="DA118" s="69"/>
      <c r="DB118" s="137"/>
      <c r="DC118" s="69"/>
      <c r="DD118" s="137"/>
      <c r="DE118" s="71"/>
      <c r="DF118" s="137"/>
      <c r="DG118" s="69"/>
      <c r="DH118" s="137"/>
      <c r="DI118" s="69"/>
      <c r="DJ118" s="137"/>
      <c r="DK118" s="69"/>
      <c r="DL118" s="137"/>
      <c r="DM118" s="69"/>
      <c r="DN118" s="137"/>
      <c r="DO118" s="69"/>
      <c r="DP118" s="137"/>
      <c r="DQ118" s="69"/>
      <c r="DR118" s="137"/>
      <c r="DS118" s="69"/>
      <c r="DT118" s="137"/>
      <c r="DU118" s="69"/>
      <c r="DV118" s="137"/>
      <c r="DW118" s="69"/>
      <c r="DX118" s="137"/>
      <c r="DY118" s="69"/>
      <c r="DZ118" s="137"/>
      <c r="EA118" s="69"/>
      <c r="EB118" s="137"/>
      <c r="EC118" s="69"/>
      <c r="ED118" s="137"/>
      <c r="EE118" s="69"/>
      <c r="EF118" s="137"/>
      <c r="EG118" s="69"/>
      <c r="EH118" s="137"/>
      <c r="EI118" s="69"/>
      <c r="EJ118" s="70"/>
      <c r="EK118" s="69"/>
      <c r="EL118" s="137"/>
      <c r="EM118" s="69"/>
      <c r="EN118" s="137"/>
      <c r="EO118" s="75"/>
      <c r="EP118" s="75"/>
      <c r="EQ118" s="76">
        <f t="shared" si="151"/>
        <v>39</v>
      </c>
      <c r="ER118" s="76">
        <f t="shared" si="152"/>
        <v>12980698.091961598</v>
      </c>
    </row>
    <row r="119" spans="1:148" s="221" customFormat="1" ht="60" customHeight="1" x14ac:dyDescent="0.25">
      <c r="A119" s="54"/>
      <c r="B119" s="65" t="s">
        <v>390</v>
      </c>
      <c r="C119" s="219" t="s">
        <v>391</v>
      </c>
      <c r="D119" s="164" t="s">
        <v>392</v>
      </c>
      <c r="E119" s="166">
        <v>13916</v>
      </c>
      <c r="F119" s="165">
        <v>35.799999999999997</v>
      </c>
      <c r="G119" s="220">
        <v>5.6399999999999999E-2</v>
      </c>
      <c r="H119" s="119">
        <v>1</v>
      </c>
      <c r="I119" s="120"/>
      <c r="J119" s="127"/>
      <c r="K119" s="133">
        <v>1.4</v>
      </c>
      <c r="L119" s="133">
        <v>1.68</v>
      </c>
      <c r="M119" s="133">
        <v>2.23</v>
      </c>
      <c r="N119" s="134">
        <v>2.57</v>
      </c>
      <c r="O119" s="69"/>
      <c r="P119" s="137"/>
      <c r="Q119" s="122"/>
      <c r="R119" s="137"/>
      <c r="S119" s="71">
        <v>4</v>
      </c>
      <c r="T119" s="69">
        <f t="shared" si="191"/>
        <v>2037728.1182719998</v>
      </c>
      <c r="U119" s="69"/>
      <c r="V119" s="137"/>
      <c r="W119" s="69"/>
      <c r="X119" s="137"/>
      <c r="Y119" s="69"/>
      <c r="Z119" s="70"/>
      <c r="AA119" s="71"/>
      <c r="AB119" s="137"/>
      <c r="AC119" s="70"/>
      <c r="AD119" s="70"/>
      <c r="AE119" s="71"/>
      <c r="AF119" s="137"/>
      <c r="AG119" s="71"/>
      <c r="AH119" s="137"/>
      <c r="AI119" s="71"/>
      <c r="AJ119" s="137"/>
      <c r="AK119" s="69"/>
      <c r="AL119" s="137"/>
      <c r="AM119" s="71"/>
      <c r="AN119" s="71"/>
      <c r="AO119" s="69"/>
      <c r="AP119" s="137"/>
      <c r="AQ119" s="69"/>
      <c r="AR119" s="137"/>
      <c r="AS119" s="71"/>
      <c r="AT119" s="137"/>
      <c r="AU119" s="71"/>
      <c r="AV119" s="137"/>
      <c r="AW119" s="69"/>
      <c r="AX119" s="137"/>
      <c r="AY119" s="69"/>
      <c r="AZ119" s="137"/>
      <c r="BA119" s="69"/>
      <c r="BB119" s="69"/>
      <c r="BC119" s="69"/>
      <c r="BD119" s="137"/>
      <c r="BE119" s="69"/>
      <c r="BF119" s="137"/>
      <c r="BG119" s="69"/>
      <c r="BH119" s="137"/>
      <c r="BI119" s="69"/>
      <c r="BJ119" s="69"/>
      <c r="BK119" s="69"/>
      <c r="BL119" s="137"/>
      <c r="BM119" s="69"/>
      <c r="BN119" s="137"/>
      <c r="BO119" s="69"/>
      <c r="BP119" s="137"/>
      <c r="BQ119" s="69"/>
      <c r="BR119" s="137"/>
      <c r="BS119" s="69"/>
      <c r="BT119" s="137"/>
      <c r="BU119" s="69"/>
      <c r="BV119" s="137"/>
      <c r="BW119" s="69"/>
      <c r="BX119" s="137"/>
      <c r="BY119" s="73"/>
      <c r="BZ119" s="137"/>
      <c r="CA119" s="69"/>
      <c r="CB119" s="137"/>
      <c r="CC119" s="71"/>
      <c r="CD119" s="137"/>
      <c r="CE119" s="69"/>
      <c r="CF119" s="137"/>
      <c r="CG119" s="69"/>
      <c r="CH119" s="137"/>
      <c r="CI119" s="69"/>
      <c r="CJ119" s="137"/>
      <c r="CK119" s="69"/>
      <c r="CL119" s="137"/>
      <c r="CM119" s="71"/>
      <c r="CN119" s="137"/>
      <c r="CO119" s="69"/>
      <c r="CP119" s="137"/>
      <c r="CQ119" s="69"/>
      <c r="CR119" s="137"/>
      <c r="CS119" s="71"/>
      <c r="CT119" s="137"/>
      <c r="CU119" s="71"/>
      <c r="CV119" s="137"/>
      <c r="CW119" s="71"/>
      <c r="CX119" s="137"/>
      <c r="CY119" s="69"/>
      <c r="CZ119" s="137"/>
      <c r="DA119" s="69"/>
      <c r="DB119" s="137"/>
      <c r="DC119" s="69"/>
      <c r="DD119" s="137"/>
      <c r="DE119" s="71"/>
      <c r="DF119" s="137"/>
      <c r="DG119" s="69"/>
      <c r="DH119" s="137"/>
      <c r="DI119" s="69"/>
      <c r="DJ119" s="137"/>
      <c r="DK119" s="69"/>
      <c r="DL119" s="137"/>
      <c r="DM119" s="69"/>
      <c r="DN119" s="137"/>
      <c r="DO119" s="69"/>
      <c r="DP119" s="137"/>
      <c r="DQ119" s="69"/>
      <c r="DR119" s="137"/>
      <c r="DS119" s="69"/>
      <c r="DT119" s="137"/>
      <c r="DU119" s="69"/>
      <c r="DV119" s="137"/>
      <c r="DW119" s="69"/>
      <c r="DX119" s="137"/>
      <c r="DY119" s="69"/>
      <c r="DZ119" s="137"/>
      <c r="EA119" s="69"/>
      <c r="EB119" s="137"/>
      <c r="EC119" s="69"/>
      <c r="ED119" s="137"/>
      <c r="EE119" s="69"/>
      <c r="EF119" s="137"/>
      <c r="EG119" s="69"/>
      <c r="EH119" s="137"/>
      <c r="EI119" s="69"/>
      <c r="EJ119" s="70"/>
      <c r="EK119" s="69"/>
      <c r="EL119" s="137"/>
      <c r="EM119" s="69"/>
      <c r="EN119" s="137"/>
      <c r="EO119" s="75"/>
      <c r="EP119" s="75"/>
      <c r="EQ119" s="76">
        <f t="shared" si="151"/>
        <v>4</v>
      </c>
      <c r="ER119" s="76">
        <f t="shared" si="152"/>
        <v>2037728.1182719998</v>
      </c>
    </row>
    <row r="120" spans="1:148" s="221" customFormat="1" ht="60" customHeight="1" x14ac:dyDescent="0.25">
      <c r="A120" s="54"/>
      <c r="B120" s="54">
        <v>71</v>
      </c>
      <c r="C120" s="219" t="s">
        <v>393</v>
      </c>
      <c r="D120" s="164" t="s">
        <v>394</v>
      </c>
      <c r="E120" s="166">
        <v>13916</v>
      </c>
      <c r="F120" s="165">
        <v>27.22</v>
      </c>
      <c r="G120" s="220">
        <v>2.8199999999999999E-2</v>
      </c>
      <c r="H120" s="119">
        <v>1</v>
      </c>
      <c r="I120" s="120"/>
      <c r="J120" s="127"/>
      <c r="K120" s="133">
        <v>1.4</v>
      </c>
      <c r="L120" s="133">
        <v>1.68</v>
      </c>
      <c r="M120" s="133">
        <v>2.23</v>
      </c>
      <c r="N120" s="134">
        <v>2.57</v>
      </c>
      <c r="O120" s="69"/>
      <c r="P120" s="137"/>
      <c r="Q120" s="122"/>
      <c r="R120" s="137"/>
      <c r="S120" s="71">
        <v>87</v>
      </c>
      <c r="T120" s="69">
        <f t="shared" si="191"/>
        <v>33326769.048787195</v>
      </c>
      <c r="U120" s="69"/>
      <c r="V120" s="137"/>
      <c r="W120" s="69"/>
      <c r="X120" s="137"/>
      <c r="Y120" s="69"/>
      <c r="Z120" s="70"/>
      <c r="AA120" s="71"/>
      <c r="AB120" s="137"/>
      <c r="AC120" s="70"/>
      <c r="AD120" s="70"/>
      <c r="AE120" s="71"/>
      <c r="AF120" s="137"/>
      <c r="AG120" s="71"/>
      <c r="AH120" s="137"/>
      <c r="AI120" s="71"/>
      <c r="AJ120" s="137"/>
      <c r="AK120" s="69"/>
      <c r="AL120" s="137"/>
      <c r="AM120" s="71"/>
      <c r="AN120" s="71"/>
      <c r="AO120" s="69"/>
      <c r="AP120" s="137"/>
      <c r="AQ120" s="69"/>
      <c r="AR120" s="137"/>
      <c r="AS120" s="71"/>
      <c r="AT120" s="137"/>
      <c r="AU120" s="71"/>
      <c r="AV120" s="137"/>
      <c r="AW120" s="69"/>
      <c r="AX120" s="137"/>
      <c r="AY120" s="69"/>
      <c r="AZ120" s="137"/>
      <c r="BA120" s="69"/>
      <c r="BB120" s="69"/>
      <c r="BC120" s="69"/>
      <c r="BD120" s="137"/>
      <c r="BE120" s="69"/>
      <c r="BF120" s="137"/>
      <c r="BG120" s="69"/>
      <c r="BH120" s="137"/>
      <c r="BI120" s="69"/>
      <c r="BJ120" s="69"/>
      <c r="BK120" s="69"/>
      <c r="BL120" s="137"/>
      <c r="BM120" s="69"/>
      <c r="BN120" s="137"/>
      <c r="BO120" s="69"/>
      <c r="BP120" s="137"/>
      <c r="BQ120" s="69"/>
      <c r="BR120" s="137"/>
      <c r="BS120" s="69"/>
      <c r="BT120" s="137"/>
      <c r="BU120" s="69"/>
      <c r="BV120" s="137"/>
      <c r="BW120" s="69"/>
      <c r="BX120" s="137"/>
      <c r="BY120" s="73"/>
      <c r="BZ120" s="137"/>
      <c r="CA120" s="69"/>
      <c r="CB120" s="137"/>
      <c r="CC120" s="71"/>
      <c r="CD120" s="137"/>
      <c r="CE120" s="69"/>
      <c r="CF120" s="137"/>
      <c r="CG120" s="69"/>
      <c r="CH120" s="137"/>
      <c r="CI120" s="69"/>
      <c r="CJ120" s="137"/>
      <c r="CK120" s="69"/>
      <c r="CL120" s="137"/>
      <c r="CM120" s="71"/>
      <c r="CN120" s="137"/>
      <c r="CO120" s="69"/>
      <c r="CP120" s="137"/>
      <c r="CQ120" s="69"/>
      <c r="CR120" s="137"/>
      <c r="CS120" s="71"/>
      <c r="CT120" s="137"/>
      <c r="CU120" s="71"/>
      <c r="CV120" s="137"/>
      <c r="CW120" s="71"/>
      <c r="CX120" s="137"/>
      <c r="CY120" s="69"/>
      <c r="CZ120" s="137"/>
      <c r="DA120" s="69"/>
      <c r="DB120" s="137"/>
      <c r="DC120" s="69"/>
      <c r="DD120" s="137"/>
      <c r="DE120" s="71"/>
      <c r="DF120" s="137"/>
      <c r="DG120" s="69"/>
      <c r="DH120" s="137"/>
      <c r="DI120" s="69"/>
      <c r="DJ120" s="137"/>
      <c r="DK120" s="69"/>
      <c r="DL120" s="137"/>
      <c r="DM120" s="69"/>
      <c r="DN120" s="137"/>
      <c r="DO120" s="69"/>
      <c r="DP120" s="137"/>
      <c r="DQ120" s="69"/>
      <c r="DR120" s="137"/>
      <c r="DS120" s="69"/>
      <c r="DT120" s="137"/>
      <c r="DU120" s="69"/>
      <c r="DV120" s="137"/>
      <c r="DW120" s="69"/>
      <c r="DX120" s="137"/>
      <c r="DY120" s="69"/>
      <c r="DZ120" s="137"/>
      <c r="EA120" s="69"/>
      <c r="EB120" s="137"/>
      <c r="EC120" s="69"/>
      <c r="ED120" s="137"/>
      <c r="EE120" s="69"/>
      <c r="EF120" s="137"/>
      <c r="EG120" s="69"/>
      <c r="EH120" s="137"/>
      <c r="EI120" s="69"/>
      <c r="EJ120" s="70"/>
      <c r="EK120" s="69"/>
      <c r="EL120" s="137"/>
      <c r="EM120" s="69">
        <v>12</v>
      </c>
      <c r="EN120" s="137">
        <f t="shared" si="202"/>
        <v>4632687.1744742403</v>
      </c>
      <c r="EO120" s="75"/>
      <c r="EP120" s="75"/>
      <c r="EQ120" s="76">
        <f t="shared" si="151"/>
        <v>99</v>
      </c>
      <c r="ER120" s="76">
        <f t="shared" si="152"/>
        <v>37959456.223261438</v>
      </c>
    </row>
    <row r="121" spans="1:148" s="221" customFormat="1" ht="60" customHeight="1" x14ac:dyDescent="0.25">
      <c r="A121" s="54"/>
      <c r="B121" s="65" t="s">
        <v>395</v>
      </c>
      <c r="C121" s="219" t="s">
        <v>396</v>
      </c>
      <c r="D121" s="164" t="s">
        <v>397</v>
      </c>
      <c r="E121" s="166">
        <v>13916</v>
      </c>
      <c r="F121" s="165">
        <v>23.27</v>
      </c>
      <c r="G121" s="220">
        <v>2.8199999999999999E-2</v>
      </c>
      <c r="H121" s="119">
        <v>1</v>
      </c>
      <c r="I121" s="120"/>
      <c r="J121" s="127"/>
      <c r="K121" s="133">
        <v>1.4</v>
      </c>
      <c r="L121" s="133">
        <v>1.68</v>
      </c>
      <c r="M121" s="133">
        <v>2.23</v>
      </c>
      <c r="N121" s="134">
        <v>2.57</v>
      </c>
      <c r="O121" s="69"/>
      <c r="P121" s="137"/>
      <c r="Q121" s="122"/>
      <c r="R121" s="137"/>
      <c r="S121" s="71">
        <v>50</v>
      </c>
      <c r="T121" s="69">
        <f t="shared" si="191"/>
        <v>16373903.480479999</v>
      </c>
      <c r="U121" s="69"/>
      <c r="V121" s="137"/>
      <c r="W121" s="69"/>
      <c r="X121" s="137"/>
      <c r="Y121" s="69"/>
      <c r="Z121" s="70"/>
      <c r="AA121" s="71"/>
      <c r="AB121" s="137"/>
      <c r="AC121" s="70"/>
      <c r="AD121" s="70"/>
      <c r="AE121" s="71"/>
      <c r="AF121" s="137"/>
      <c r="AG121" s="71"/>
      <c r="AH121" s="137"/>
      <c r="AI121" s="71"/>
      <c r="AJ121" s="137"/>
      <c r="AK121" s="69"/>
      <c r="AL121" s="137"/>
      <c r="AM121" s="71"/>
      <c r="AN121" s="71"/>
      <c r="AO121" s="69"/>
      <c r="AP121" s="137"/>
      <c r="AQ121" s="69"/>
      <c r="AR121" s="137"/>
      <c r="AS121" s="71"/>
      <c r="AT121" s="137"/>
      <c r="AU121" s="71"/>
      <c r="AV121" s="137"/>
      <c r="AW121" s="69"/>
      <c r="AX121" s="137"/>
      <c r="AY121" s="69"/>
      <c r="AZ121" s="137"/>
      <c r="BA121" s="69"/>
      <c r="BB121" s="69"/>
      <c r="BC121" s="69"/>
      <c r="BD121" s="137"/>
      <c r="BE121" s="69"/>
      <c r="BF121" s="137"/>
      <c r="BG121" s="69"/>
      <c r="BH121" s="137"/>
      <c r="BI121" s="69"/>
      <c r="BJ121" s="69"/>
      <c r="BK121" s="69"/>
      <c r="BL121" s="137"/>
      <c r="BM121" s="69"/>
      <c r="BN121" s="137"/>
      <c r="BO121" s="69"/>
      <c r="BP121" s="137"/>
      <c r="BQ121" s="69"/>
      <c r="BR121" s="137"/>
      <c r="BS121" s="69"/>
      <c r="BT121" s="137"/>
      <c r="BU121" s="69"/>
      <c r="BV121" s="137"/>
      <c r="BW121" s="69"/>
      <c r="BX121" s="137"/>
      <c r="BY121" s="73"/>
      <c r="BZ121" s="137"/>
      <c r="CA121" s="69"/>
      <c r="CB121" s="137"/>
      <c r="CC121" s="71"/>
      <c r="CD121" s="137"/>
      <c r="CE121" s="69"/>
      <c r="CF121" s="137"/>
      <c r="CG121" s="69"/>
      <c r="CH121" s="137"/>
      <c r="CI121" s="69"/>
      <c r="CJ121" s="137"/>
      <c r="CK121" s="69"/>
      <c r="CL121" s="137"/>
      <c r="CM121" s="71"/>
      <c r="CN121" s="137"/>
      <c r="CO121" s="69"/>
      <c r="CP121" s="137"/>
      <c r="CQ121" s="69"/>
      <c r="CR121" s="137"/>
      <c r="CS121" s="71"/>
      <c r="CT121" s="137"/>
      <c r="CU121" s="71"/>
      <c r="CV121" s="137"/>
      <c r="CW121" s="71"/>
      <c r="CX121" s="137"/>
      <c r="CY121" s="69"/>
      <c r="CZ121" s="137"/>
      <c r="DA121" s="69"/>
      <c r="DB121" s="137"/>
      <c r="DC121" s="69"/>
      <c r="DD121" s="137"/>
      <c r="DE121" s="71"/>
      <c r="DF121" s="137"/>
      <c r="DG121" s="69"/>
      <c r="DH121" s="137"/>
      <c r="DI121" s="69"/>
      <c r="DJ121" s="137"/>
      <c r="DK121" s="69"/>
      <c r="DL121" s="137"/>
      <c r="DM121" s="69"/>
      <c r="DN121" s="137"/>
      <c r="DO121" s="69"/>
      <c r="DP121" s="137"/>
      <c r="DQ121" s="69"/>
      <c r="DR121" s="137"/>
      <c r="DS121" s="69"/>
      <c r="DT121" s="137"/>
      <c r="DU121" s="69"/>
      <c r="DV121" s="137"/>
      <c r="DW121" s="69"/>
      <c r="DX121" s="137"/>
      <c r="DY121" s="69"/>
      <c r="DZ121" s="137"/>
      <c r="EA121" s="69"/>
      <c r="EB121" s="137"/>
      <c r="EC121" s="69"/>
      <c r="ED121" s="137"/>
      <c r="EE121" s="69"/>
      <c r="EF121" s="137"/>
      <c r="EG121" s="69"/>
      <c r="EH121" s="137"/>
      <c r="EI121" s="69"/>
      <c r="EJ121" s="70"/>
      <c r="EK121" s="69"/>
      <c r="EL121" s="137"/>
      <c r="EM121" s="69"/>
      <c r="EN121" s="137"/>
      <c r="EO121" s="75"/>
      <c r="EP121" s="75"/>
      <c r="EQ121" s="76">
        <f t="shared" si="151"/>
        <v>50</v>
      </c>
      <c r="ER121" s="76">
        <f t="shared" si="152"/>
        <v>16373903.480479999</v>
      </c>
    </row>
    <row r="122" spans="1:148" s="221" customFormat="1" ht="60" customHeight="1" x14ac:dyDescent="0.25">
      <c r="A122" s="54"/>
      <c r="B122" s="65" t="s">
        <v>398</v>
      </c>
      <c r="C122" s="219" t="s">
        <v>399</v>
      </c>
      <c r="D122" s="164" t="s">
        <v>400</v>
      </c>
      <c r="E122" s="166">
        <v>13916</v>
      </c>
      <c r="F122" s="165">
        <v>27.21</v>
      </c>
      <c r="G122" s="220">
        <v>2.8199999999999999E-2</v>
      </c>
      <c r="H122" s="119">
        <v>1</v>
      </c>
      <c r="I122" s="120"/>
      <c r="J122" s="127"/>
      <c r="K122" s="133">
        <v>1.4</v>
      </c>
      <c r="L122" s="133">
        <v>1.68</v>
      </c>
      <c r="M122" s="133">
        <v>2.23</v>
      </c>
      <c r="N122" s="134">
        <v>2.57</v>
      </c>
      <c r="O122" s="69"/>
      <c r="P122" s="137"/>
      <c r="Q122" s="122"/>
      <c r="R122" s="137"/>
      <c r="S122" s="71">
        <v>63</v>
      </c>
      <c r="T122" s="69">
        <f t="shared" si="191"/>
        <v>24124311.614390399</v>
      </c>
      <c r="U122" s="69"/>
      <c r="V122" s="137"/>
      <c r="W122" s="69"/>
      <c r="X122" s="137"/>
      <c r="Y122" s="69"/>
      <c r="Z122" s="70"/>
      <c r="AA122" s="71"/>
      <c r="AB122" s="137"/>
      <c r="AC122" s="70"/>
      <c r="AD122" s="70"/>
      <c r="AE122" s="71"/>
      <c r="AF122" s="137"/>
      <c r="AG122" s="71"/>
      <c r="AH122" s="137"/>
      <c r="AI122" s="71"/>
      <c r="AJ122" s="137"/>
      <c r="AK122" s="69"/>
      <c r="AL122" s="137"/>
      <c r="AM122" s="71"/>
      <c r="AN122" s="71"/>
      <c r="AO122" s="69"/>
      <c r="AP122" s="137"/>
      <c r="AQ122" s="69"/>
      <c r="AR122" s="137"/>
      <c r="AS122" s="71"/>
      <c r="AT122" s="137"/>
      <c r="AU122" s="71"/>
      <c r="AV122" s="137"/>
      <c r="AW122" s="69"/>
      <c r="AX122" s="137"/>
      <c r="AY122" s="69"/>
      <c r="AZ122" s="137"/>
      <c r="BA122" s="69"/>
      <c r="BB122" s="69"/>
      <c r="BC122" s="69"/>
      <c r="BD122" s="137"/>
      <c r="BE122" s="69"/>
      <c r="BF122" s="137"/>
      <c r="BG122" s="69"/>
      <c r="BH122" s="137"/>
      <c r="BI122" s="69"/>
      <c r="BJ122" s="69"/>
      <c r="BK122" s="69"/>
      <c r="BL122" s="137"/>
      <c r="BM122" s="69"/>
      <c r="BN122" s="137"/>
      <c r="BO122" s="69"/>
      <c r="BP122" s="137"/>
      <c r="BQ122" s="69"/>
      <c r="BR122" s="137"/>
      <c r="BS122" s="69"/>
      <c r="BT122" s="137"/>
      <c r="BU122" s="69"/>
      <c r="BV122" s="137"/>
      <c r="BW122" s="69"/>
      <c r="BX122" s="137"/>
      <c r="BY122" s="73"/>
      <c r="BZ122" s="137"/>
      <c r="CA122" s="69"/>
      <c r="CB122" s="137"/>
      <c r="CC122" s="71"/>
      <c r="CD122" s="137"/>
      <c r="CE122" s="69"/>
      <c r="CF122" s="137"/>
      <c r="CG122" s="69"/>
      <c r="CH122" s="137"/>
      <c r="CI122" s="69"/>
      <c r="CJ122" s="137"/>
      <c r="CK122" s="69"/>
      <c r="CL122" s="137"/>
      <c r="CM122" s="71"/>
      <c r="CN122" s="137"/>
      <c r="CO122" s="69"/>
      <c r="CP122" s="137"/>
      <c r="CQ122" s="69"/>
      <c r="CR122" s="137"/>
      <c r="CS122" s="71"/>
      <c r="CT122" s="137"/>
      <c r="CU122" s="71"/>
      <c r="CV122" s="137"/>
      <c r="CW122" s="71"/>
      <c r="CX122" s="137"/>
      <c r="CY122" s="69"/>
      <c r="CZ122" s="137"/>
      <c r="DA122" s="69"/>
      <c r="DB122" s="137"/>
      <c r="DC122" s="69"/>
      <c r="DD122" s="137"/>
      <c r="DE122" s="71"/>
      <c r="DF122" s="137"/>
      <c r="DG122" s="69"/>
      <c r="DH122" s="137"/>
      <c r="DI122" s="69"/>
      <c r="DJ122" s="137"/>
      <c r="DK122" s="69"/>
      <c r="DL122" s="137"/>
      <c r="DM122" s="69"/>
      <c r="DN122" s="137"/>
      <c r="DO122" s="69"/>
      <c r="DP122" s="137"/>
      <c r="DQ122" s="69"/>
      <c r="DR122" s="137"/>
      <c r="DS122" s="69"/>
      <c r="DT122" s="137"/>
      <c r="DU122" s="69"/>
      <c r="DV122" s="137"/>
      <c r="DW122" s="69"/>
      <c r="DX122" s="137"/>
      <c r="DY122" s="69"/>
      <c r="DZ122" s="137"/>
      <c r="EA122" s="69"/>
      <c r="EB122" s="137"/>
      <c r="EC122" s="69"/>
      <c r="ED122" s="137"/>
      <c r="EE122" s="69"/>
      <c r="EF122" s="137"/>
      <c r="EG122" s="69"/>
      <c r="EH122" s="137"/>
      <c r="EI122" s="69"/>
      <c r="EJ122" s="70"/>
      <c r="EK122" s="69"/>
      <c r="EL122" s="137"/>
      <c r="EM122" s="69"/>
      <c r="EN122" s="137"/>
      <c r="EO122" s="75"/>
      <c r="EP122" s="75"/>
      <c r="EQ122" s="76">
        <f t="shared" si="151"/>
        <v>63</v>
      </c>
      <c r="ER122" s="76">
        <f t="shared" si="152"/>
        <v>24124311.614390399</v>
      </c>
    </row>
    <row r="123" spans="1:148" s="221" customFormat="1" ht="60" customHeight="1" x14ac:dyDescent="0.25">
      <c r="A123" s="54"/>
      <c r="B123" s="65" t="s">
        <v>401</v>
      </c>
      <c r="C123" s="219" t="s">
        <v>402</v>
      </c>
      <c r="D123" s="164" t="s">
        <v>403</v>
      </c>
      <c r="E123" s="166">
        <v>13916</v>
      </c>
      <c r="F123" s="165">
        <v>30.15</v>
      </c>
      <c r="G123" s="220">
        <v>2.8199999999999999E-2</v>
      </c>
      <c r="H123" s="119">
        <v>1</v>
      </c>
      <c r="I123" s="120"/>
      <c r="J123" s="127"/>
      <c r="K123" s="133">
        <v>1.4</v>
      </c>
      <c r="L123" s="133">
        <v>1.68</v>
      </c>
      <c r="M123" s="133">
        <v>2.23</v>
      </c>
      <c r="N123" s="134">
        <v>2.57</v>
      </c>
      <c r="O123" s="69"/>
      <c r="P123" s="137"/>
      <c r="Q123" s="122"/>
      <c r="R123" s="137"/>
      <c r="S123" s="71">
        <v>68</v>
      </c>
      <c r="T123" s="69">
        <f t="shared" si="191"/>
        <v>28852408.178495999</v>
      </c>
      <c r="U123" s="69"/>
      <c r="V123" s="137"/>
      <c r="W123" s="69"/>
      <c r="X123" s="137"/>
      <c r="Y123" s="69"/>
      <c r="Z123" s="70"/>
      <c r="AA123" s="71"/>
      <c r="AB123" s="137"/>
      <c r="AC123" s="70"/>
      <c r="AD123" s="70"/>
      <c r="AE123" s="71"/>
      <c r="AF123" s="137"/>
      <c r="AG123" s="71"/>
      <c r="AH123" s="137"/>
      <c r="AI123" s="71"/>
      <c r="AJ123" s="137"/>
      <c r="AK123" s="69"/>
      <c r="AL123" s="137"/>
      <c r="AM123" s="71"/>
      <c r="AN123" s="71"/>
      <c r="AO123" s="69"/>
      <c r="AP123" s="137"/>
      <c r="AQ123" s="69"/>
      <c r="AR123" s="137"/>
      <c r="AS123" s="71"/>
      <c r="AT123" s="137"/>
      <c r="AU123" s="71"/>
      <c r="AV123" s="137"/>
      <c r="AW123" s="69"/>
      <c r="AX123" s="137"/>
      <c r="AY123" s="69"/>
      <c r="AZ123" s="137"/>
      <c r="BA123" s="69"/>
      <c r="BB123" s="69"/>
      <c r="BC123" s="69"/>
      <c r="BD123" s="137"/>
      <c r="BE123" s="69"/>
      <c r="BF123" s="137"/>
      <c r="BG123" s="69"/>
      <c r="BH123" s="137"/>
      <c r="BI123" s="69"/>
      <c r="BJ123" s="69"/>
      <c r="BK123" s="69"/>
      <c r="BL123" s="137"/>
      <c r="BM123" s="69"/>
      <c r="BN123" s="137"/>
      <c r="BO123" s="69"/>
      <c r="BP123" s="137"/>
      <c r="BQ123" s="69"/>
      <c r="BR123" s="137"/>
      <c r="BS123" s="69"/>
      <c r="BT123" s="137"/>
      <c r="BU123" s="69"/>
      <c r="BV123" s="137"/>
      <c r="BW123" s="69"/>
      <c r="BX123" s="137"/>
      <c r="BY123" s="73"/>
      <c r="BZ123" s="137"/>
      <c r="CA123" s="69"/>
      <c r="CB123" s="137"/>
      <c r="CC123" s="71"/>
      <c r="CD123" s="137"/>
      <c r="CE123" s="69"/>
      <c r="CF123" s="137"/>
      <c r="CG123" s="69"/>
      <c r="CH123" s="137"/>
      <c r="CI123" s="69"/>
      <c r="CJ123" s="137"/>
      <c r="CK123" s="69"/>
      <c r="CL123" s="137"/>
      <c r="CM123" s="71"/>
      <c r="CN123" s="137"/>
      <c r="CO123" s="69"/>
      <c r="CP123" s="137"/>
      <c r="CQ123" s="69"/>
      <c r="CR123" s="137"/>
      <c r="CS123" s="71"/>
      <c r="CT123" s="137"/>
      <c r="CU123" s="71"/>
      <c r="CV123" s="137"/>
      <c r="CW123" s="71"/>
      <c r="CX123" s="137"/>
      <c r="CY123" s="69"/>
      <c r="CZ123" s="137"/>
      <c r="DA123" s="69"/>
      <c r="DB123" s="137"/>
      <c r="DC123" s="69"/>
      <c r="DD123" s="137"/>
      <c r="DE123" s="71"/>
      <c r="DF123" s="137"/>
      <c r="DG123" s="69"/>
      <c r="DH123" s="137"/>
      <c r="DI123" s="69"/>
      <c r="DJ123" s="137"/>
      <c r="DK123" s="69"/>
      <c r="DL123" s="137"/>
      <c r="DM123" s="69"/>
      <c r="DN123" s="137"/>
      <c r="DO123" s="69"/>
      <c r="DP123" s="137"/>
      <c r="DQ123" s="69"/>
      <c r="DR123" s="137"/>
      <c r="DS123" s="69"/>
      <c r="DT123" s="137"/>
      <c r="DU123" s="69"/>
      <c r="DV123" s="137"/>
      <c r="DW123" s="69"/>
      <c r="DX123" s="137"/>
      <c r="DY123" s="69"/>
      <c r="DZ123" s="137"/>
      <c r="EA123" s="69"/>
      <c r="EB123" s="137"/>
      <c r="EC123" s="69"/>
      <c r="ED123" s="137"/>
      <c r="EE123" s="69"/>
      <c r="EF123" s="137"/>
      <c r="EG123" s="69"/>
      <c r="EH123" s="137"/>
      <c r="EI123" s="69"/>
      <c r="EJ123" s="70"/>
      <c r="EK123" s="69"/>
      <c r="EL123" s="137"/>
      <c r="EM123" s="69"/>
      <c r="EN123" s="137"/>
      <c r="EO123" s="75"/>
      <c r="EP123" s="75"/>
      <c r="EQ123" s="76">
        <f t="shared" si="151"/>
        <v>68</v>
      </c>
      <c r="ER123" s="76">
        <f t="shared" si="152"/>
        <v>28852408.178495999</v>
      </c>
    </row>
    <row r="124" spans="1:148" s="221" customFormat="1" ht="60" customHeight="1" x14ac:dyDescent="0.25">
      <c r="A124" s="54"/>
      <c r="B124" s="54">
        <v>72</v>
      </c>
      <c r="C124" s="54" t="s">
        <v>404</v>
      </c>
      <c r="D124" s="218" t="s">
        <v>405</v>
      </c>
      <c r="E124" s="166">
        <v>13916</v>
      </c>
      <c r="F124" s="165">
        <v>34.01</v>
      </c>
      <c r="G124" s="220">
        <v>5.8400000000000001E-2</v>
      </c>
      <c r="H124" s="119">
        <v>1</v>
      </c>
      <c r="I124" s="120"/>
      <c r="J124" s="127"/>
      <c r="K124" s="133">
        <v>1.4</v>
      </c>
      <c r="L124" s="133">
        <v>1.68</v>
      </c>
      <c r="M124" s="133">
        <v>2.23</v>
      </c>
      <c r="N124" s="134">
        <v>2.57</v>
      </c>
      <c r="O124" s="69"/>
      <c r="P124" s="137"/>
      <c r="Q124" s="122"/>
      <c r="R124" s="137"/>
      <c r="S124" s="71"/>
      <c r="T124" s="69">
        <f t="shared" si="191"/>
        <v>0</v>
      </c>
      <c r="U124" s="69"/>
      <c r="V124" s="137"/>
      <c r="W124" s="69"/>
      <c r="X124" s="137"/>
      <c r="Y124" s="69"/>
      <c r="Z124" s="70"/>
      <c r="AA124" s="71"/>
      <c r="AB124" s="137"/>
      <c r="AC124" s="70"/>
      <c r="AD124" s="70"/>
      <c r="AE124" s="71"/>
      <c r="AF124" s="137"/>
      <c r="AG124" s="71"/>
      <c r="AH124" s="137"/>
      <c r="AI124" s="71"/>
      <c r="AJ124" s="137"/>
      <c r="AK124" s="69"/>
      <c r="AL124" s="137"/>
      <c r="AM124" s="71"/>
      <c r="AN124" s="71"/>
      <c r="AO124" s="69"/>
      <c r="AP124" s="137"/>
      <c r="AQ124" s="69"/>
      <c r="AR124" s="137"/>
      <c r="AS124" s="71"/>
      <c r="AT124" s="137"/>
      <c r="AU124" s="71"/>
      <c r="AV124" s="137"/>
      <c r="AW124" s="69"/>
      <c r="AX124" s="137"/>
      <c r="AY124" s="69"/>
      <c r="AZ124" s="137"/>
      <c r="BA124" s="69"/>
      <c r="BB124" s="69"/>
      <c r="BC124" s="69"/>
      <c r="BD124" s="137"/>
      <c r="BE124" s="69"/>
      <c r="BF124" s="137"/>
      <c r="BG124" s="69"/>
      <c r="BH124" s="137"/>
      <c r="BI124" s="69"/>
      <c r="BJ124" s="69"/>
      <c r="BK124" s="69"/>
      <c r="BL124" s="137"/>
      <c r="BM124" s="69"/>
      <c r="BN124" s="137"/>
      <c r="BO124" s="69"/>
      <c r="BP124" s="137"/>
      <c r="BQ124" s="69"/>
      <c r="BR124" s="137"/>
      <c r="BS124" s="69"/>
      <c r="BT124" s="137"/>
      <c r="BU124" s="69"/>
      <c r="BV124" s="137"/>
      <c r="BW124" s="69"/>
      <c r="BX124" s="137"/>
      <c r="BY124" s="73"/>
      <c r="BZ124" s="137"/>
      <c r="CA124" s="69"/>
      <c r="CB124" s="137"/>
      <c r="CC124" s="71"/>
      <c r="CD124" s="137"/>
      <c r="CE124" s="69"/>
      <c r="CF124" s="137"/>
      <c r="CG124" s="69"/>
      <c r="CH124" s="137"/>
      <c r="CI124" s="69"/>
      <c r="CJ124" s="137"/>
      <c r="CK124" s="69"/>
      <c r="CL124" s="137"/>
      <c r="CM124" s="71"/>
      <c r="CN124" s="137"/>
      <c r="CO124" s="69"/>
      <c r="CP124" s="137"/>
      <c r="CQ124" s="69"/>
      <c r="CR124" s="137"/>
      <c r="CS124" s="71"/>
      <c r="CT124" s="137"/>
      <c r="CU124" s="71"/>
      <c r="CV124" s="137"/>
      <c r="CW124" s="71"/>
      <c r="CX124" s="137"/>
      <c r="CY124" s="69"/>
      <c r="CZ124" s="137"/>
      <c r="DA124" s="69"/>
      <c r="DB124" s="137"/>
      <c r="DC124" s="69"/>
      <c r="DD124" s="137"/>
      <c r="DE124" s="71"/>
      <c r="DF124" s="137"/>
      <c r="DG124" s="69"/>
      <c r="DH124" s="137"/>
      <c r="DI124" s="69"/>
      <c r="DJ124" s="137"/>
      <c r="DK124" s="69"/>
      <c r="DL124" s="137"/>
      <c r="DM124" s="69"/>
      <c r="DN124" s="137"/>
      <c r="DO124" s="69"/>
      <c r="DP124" s="137"/>
      <c r="DQ124" s="69"/>
      <c r="DR124" s="137"/>
      <c r="DS124" s="69"/>
      <c r="DT124" s="137"/>
      <c r="DU124" s="69"/>
      <c r="DV124" s="137"/>
      <c r="DW124" s="69"/>
      <c r="DX124" s="137"/>
      <c r="DY124" s="69"/>
      <c r="DZ124" s="137"/>
      <c r="EA124" s="69"/>
      <c r="EB124" s="137"/>
      <c r="EC124" s="69"/>
      <c r="ED124" s="137"/>
      <c r="EE124" s="69"/>
      <c r="EF124" s="137"/>
      <c r="EG124" s="69"/>
      <c r="EH124" s="137"/>
      <c r="EI124" s="69"/>
      <c r="EJ124" s="70"/>
      <c r="EK124" s="69"/>
      <c r="EL124" s="137"/>
      <c r="EM124" s="69"/>
      <c r="EN124" s="137">
        <f t="shared" si="202"/>
        <v>0</v>
      </c>
      <c r="EO124" s="75"/>
      <c r="EP124" s="75"/>
      <c r="EQ124" s="76">
        <f t="shared" si="151"/>
        <v>0</v>
      </c>
      <c r="ER124" s="76">
        <f t="shared" si="152"/>
        <v>0</v>
      </c>
    </row>
    <row r="125" spans="1:148" s="221" customFormat="1" ht="60" customHeight="1" x14ac:dyDescent="0.25">
      <c r="A125" s="54"/>
      <c r="B125" s="54" t="s">
        <v>406</v>
      </c>
      <c r="C125" s="54" t="s">
        <v>407</v>
      </c>
      <c r="D125" s="218" t="s">
        <v>408</v>
      </c>
      <c r="E125" s="166">
        <v>13916</v>
      </c>
      <c r="F125" s="165">
        <v>23.69</v>
      </c>
      <c r="G125" s="220">
        <v>5.8400000000000001E-2</v>
      </c>
      <c r="H125" s="119">
        <v>1</v>
      </c>
      <c r="I125" s="120"/>
      <c r="J125" s="127"/>
      <c r="K125" s="133">
        <v>1.4</v>
      </c>
      <c r="L125" s="133">
        <v>1.68</v>
      </c>
      <c r="M125" s="133">
        <v>2.23</v>
      </c>
      <c r="N125" s="134">
        <v>2.57</v>
      </c>
      <c r="O125" s="69"/>
      <c r="P125" s="137"/>
      <c r="Q125" s="122"/>
      <c r="R125" s="137"/>
      <c r="S125" s="71">
        <v>6</v>
      </c>
      <c r="T125" s="69">
        <f t="shared" si="191"/>
        <v>2024226.7928064</v>
      </c>
      <c r="U125" s="69"/>
      <c r="V125" s="137"/>
      <c r="W125" s="69"/>
      <c r="X125" s="137"/>
      <c r="Y125" s="69"/>
      <c r="Z125" s="70"/>
      <c r="AA125" s="71"/>
      <c r="AB125" s="137"/>
      <c r="AC125" s="70"/>
      <c r="AD125" s="70"/>
      <c r="AE125" s="71"/>
      <c r="AF125" s="137"/>
      <c r="AG125" s="71"/>
      <c r="AH125" s="137"/>
      <c r="AI125" s="71"/>
      <c r="AJ125" s="137"/>
      <c r="AK125" s="69"/>
      <c r="AL125" s="137"/>
      <c r="AM125" s="71"/>
      <c r="AN125" s="71"/>
      <c r="AO125" s="69"/>
      <c r="AP125" s="137"/>
      <c r="AQ125" s="69"/>
      <c r="AR125" s="137"/>
      <c r="AS125" s="71"/>
      <c r="AT125" s="137"/>
      <c r="AU125" s="71"/>
      <c r="AV125" s="137"/>
      <c r="AW125" s="69"/>
      <c r="AX125" s="137"/>
      <c r="AY125" s="69"/>
      <c r="AZ125" s="137"/>
      <c r="BA125" s="69"/>
      <c r="BB125" s="69"/>
      <c r="BC125" s="69"/>
      <c r="BD125" s="137"/>
      <c r="BE125" s="69"/>
      <c r="BF125" s="137"/>
      <c r="BG125" s="69"/>
      <c r="BH125" s="137"/>
      <c r="BI125" s="69"/>
      <c r="BJ125" s="69"/>
      <c r="BK125" s="69"/>
      <c r="BL125" s="137"/>
      <c r="BM125" s="69"/>
      <c r="BN125" s="137"/>
      <c r="BO125" s="69"/>
      <c r="BP125" s="137"/>
      <c r="BQ125" s="69"/>
      <c r="BR125" s="137"/>
      <c r="BS125" s="69"/>
      <c r="BT125" s="137"/>
      <c r="BU125" s="69"/>
      <c r="BV125" s="137"/>
      <c r="BW125" s="69"/>
      <c r="BX125" s="137"/>
      <c r="BY125" s="73"/>
      <c r="BZ125" s="137"/>
      <c r="CA125" s="69"/>
      <c r="CB125" s="137"/>
      <c r="CC125" s="71"/>
      <c r="CD125" s="137"/>
      <c r="CE125" s="69"/>
      <c r="CF125" s="137"/>
      <c r="CG125" s="69"/>
      <c r="CH125" s="137"/>
      <c r="CI125" s="69"/>
      <c r="CJ125" s="137"/>
      <c r="CK125" s="69"/>
      <c r="CL125" s="137"/>
      <c r="CM125" s="71"/>
      <c r="CN125" s="137"/>
      <c r="CO125" s="69"/>
      <c r="CP125" s="137"/>
      <c r="CQ125" s="69"/>
      <c r="CR125" s="137"/>
      <c r="CS125" s="71"/>
      <c r="CT125" s="137"/>
      <c r="CU125" s="71"/>
      <c r="CV125" s="137"/>
      <c r="CW125" s="71"/>
      <c r="CX125" s="137"/>
      <c r="CY125" s="69"/>
      <c r="CZ125" s="137"/>
      <c r="DA125" s="69"/>
      <c r="DB125" s="137"/>
      <c r="DC125" s="69"/>
      <c r="DD125" s="137"/>
      <c r="DE125" s="71"/>
      <c r="DF125" s="137"/>
      <c r="DG125" s="69"/>
      <c r="DH125" s="137"/>
      <c r="DI125" s="69"/>
      <c r="DJ125" s="137"/>
      <c r="DK125" s="69"/>
      <c r="DL125" s="137"/>
      <c r="DM125" s="69"/>
      <c r="DN125" s="137"/>
      <c r="DO125" s="69"/>
      <c r="DP125" s="137"/>
      <c r="DQ125" s="69"/>
      <c r="DR125" s="137"/>
      <c r="DS125" s="69"/>
      <c r="DT125" s="137"/>
      <c r="DU125" s="69"/>
      <c r="DV125" s="137"/>
      <c r="DW125" s="69"/>
      <c r="DX125" s="137"/>
      <c r="DY125" s="69"/>
      <c r="DZ125" s="137"/>
      <c r="EA125" s="69"/>
      <c r="EB125" s="137"/>
      <c r="EC125" s="69"/>
      <c r="ED125" s="137"/>
      <c r="EE125" s="69"/>
      <c r="EF125" s="137"/>
      <c r="EG125" s="69"/>
      <c r="EH125" s="137"/>
      <c r="EI125" s="69"/>
      <c r="EJ125" s="70"/>
      <c r="EK125" s="69"/>
      <c r="EL125" s="137"/>
      <c r="EM125" s="69"/>
      <c r="EN125" s="137"/>
      <c r="EO125" s="75"/>
      <c r="EP125" s="75"/>
      <c r="EQ125" s="76">
        <f t="shared" si="151"/>
        <v>6</v>
      </c>
      <c r="ER125" s="76">
        <f t="shared" si="152"/>
        <v>2024226.7928064</v>
      </c>
    </row>
    <row r="126" spans="1:148" s="221" customFormat="1" ht="60" customHeight="1" x14ac:dyDescent="0.25">
      <c r="A126" s="54"/>
      <c r="B126" s="54" t="s">
        <v>409</v>
      </c>
      <c r="C126" s="54" t="s">
        <v>410</v>
      </c>
      <c r="D126" s="218" t="s">
        <v>411</v>
      </c>
      <c r="E126" s="166">
        <v>13916</v>
      </c>
      <c r="F126" s="165">
        <v>38.85</v>
      </c>
      <c r="G126" s="220">
        <v>5.8400000000000001E-2</v>
      </c>
      <c r="H126" s="119">
        <v>1</v>
      </c>
      <c r="I126" s="120"/>
      <c r="J126" s="127"/>
      <c r="K126" s="133">
        <v>1.4</v>
      </c>
      <c r="L126" s="133">
        <v>1.68</v>
      </c>
      <c r="M126" s="133">
        <v>2.23</v>
      </c>
      <c r="N126" s="134">
        <v>2.57</v>
      </c>
      <c r="O126" s="69"/>
      <c r="P126" s="137"/>
      <c r="Q126" s="122"/>
      <c r="R126" s="137"/>
      <c r="S126" s="71">
        <v>10</v>
      </c>
      <c r="T126" s="69">
        <f t="shared" si="191"/>
        <v>5532658.70976</v>
      </c>
      <c r="U126" s="69"/>
      <c r="V126" s="137"/>
      <c r="W126" s="69"/>
      <c r="X126" s="137"/>
      <c r="Y126" s="69"/>
      <c r="Z126" s="70"/>
      <c r="AA126" s="71"/>
      <c r="AB126" s="137"/>
      <c r="AC126" s="70"/>
      <c r="AD126" s="70"/>
      <c r="AE126" s="71"/>
      <c r="AF126" s="137"/>
      <c r="AG126" s="71"/>
      <c r="AH126" s="137"/>
      <c r="AI126" s="71"/>
      <c r="AJ126" s="137"/>
      <c r="AK126" s="69"/>
      <c r="AL126" s="137"/>
      <c r="AM126" s="71"/>
      <c r="AN126" s="71"/>
      <c r="AO126" s="69"/>
      <c r="AP126" s="137"/>
      <c r="AQ126" s="69"/>
      <c r="AR126" s="137"/>
      <c r="AS126" s="71"/>
      <c r="AT126" s="137"/>
      <c r="AU126" s="71"/>
      <c r="AV126" s="137"/>
      <c r="AW126" s="69"/>
      <c r="AX126" s="137"/>
      <c r="AY126" s="69"/>
      <c r="AZ126" s="137"/>
      <c r="BA126" s="69"/>
      <c r="BB126" s="69"/>
      <c r="BC126" s="69"/>
      <c r="BD126" s="137"/>
      <c r="BE126" s="69"/>
      <c r="BF126" s="137"/>
      <c r="BG126" s="69"/>
      <c r="BH126" s="137"/>
      <c r="BI126" s="69"/>
      <c r="BJ126" s="69"/>
      <c r="BK126" s="69"/>
      <c r="BL126" s="137"/>
      <c r="BM126" s="69"/>
      <c r="BN126" s="137"/>
      <c r="BO126" s="69"/>
      <c r="BP126" s="137"/>
      <c r="BQ126" s="69"/>
      <c r="BR126" s="137"/>
      <c r="BS126" s="69"/>
      <c r="BT126" s="137"/>
      <c r="BU126" s="69"/>
      <c r="BV126" s="137"/>
      <c r="BW126" s="69"/>
      <c r="BX126" s="137"/>
      <c r="BY126" s="73"/>
      <c r="BZ126" s="137"/>
      <c r="CA126" s="69"/>
      <c r="CB126" s="137"/>
      <c r="CC126" s="71"/>
      <c r="CD126" s="137"/>
      <c r="CE126" s="69"/>
      <c r="CF126" s="137"/>
      <c r="CG126" s="69"/>
      <c r="CH126" s="137"/>
      <c r="CI126" s="69"/>
      <c r="CJ126" s="137"/>
      <c r="CK126" s="69"/>
      <c r="CL126" s="137"/>
      <c r="CM126" s="71"/>
      <c r="CN126" s="137"/>
      <c r="CO126" s="69"/>
      <c r="CP126" s="137"/>
      <c r="CQ126" s="69"/>
      <c r="CR126" s="137"/>
      <c r="CS126" s="71"/>
      <c r="CT126" s="137"/>
      <c r="CU126" s="71"/>
      <c r="CV126" s="137"/>
      <c r="CW126" s="71"/>
      <c r="CX126" s="137"/>
      <c r="CY126" s="69"/>
      <c r="CZ126" s="137"/>
      <c r="DA126" s="69"/>
      <c r="DB126" s="137"/>
      <c r="DC126" s="69"/>
      <c r="DD126" s="137"/>
      <c r="DE126" s="71"/>
      <c r="DF126" s="137"/>
      <c r="DG126" s="69"/>
      <c r="DH126" s="137"/>
      <c r="DI126" s="69"/>
      <c r="DJ126" s="137"/>
      <c r="DK126" s="69"/>
      <c r="DL126" s="137"/>
      <c r="DM126" s="69"/>
      <c r="DN126" s="137"/>
      <c r="DO126" s="69"/>
      <c r="DP126" s="137"/>
      <c r="DQ126" s="69"/>
      <c r="DR126" s="137"/>
      <c r="DS126" s="69"/>
      <c r="DT126" s="137"/>
      <c r="DU126" s="69"/>
      <c r="DV126" s="137"/>
      <c r="DW126" s="69"/>
      <c r="DX126" s="137"/>
      <c r="DY126" s="69"/>
      <c r="DZ126" s="137"/>
      <c r="EA126" s="69"/>
      <c r="EB126" s="137"/>
      <c r="EC126" s="69"/>
      <c r="ED126" s="137"/>
      <c r="EE126" s="69"/>
      <c r="EF126" s="137"/>
      <c r="EG126" s="69"/>
      <c r="EH126" s="137"/>
      <c r="EI126" s="69"/>
      <c r="EJ126" s="70"/>
      <c r="EK126" s="69"/>
      <c r="EL126" s="137"/>
      <c r="EM126" s="69"/>
      <c r="EN126" s="137"/>
      <c r="EO126" s="75"/>
      <c r="EP126" s="75"/>
      <c r="EQ126" s="76">
        <f t="shared" si="151"/>
        <v>10</v>
      </c>
      <c r="ER126" s="76">
        <f t="shared" si="152"/>
        <v>5532658.70976</v>
      </c>
    </row>
    <row r="127" spans="1:148" s="221" customFormat="1" ht="60" customHeight="1" x14ac:dyDescent="0.25">
      <c r="A127" s="54"/>
      <c r="B127" s="54" t="s">
        <v>412</v>
      </c>
      <c r="C127" s="54" t="s">
        <v>413</v>
      </c>
      <c r="D127" s="218" t="s">
        <v>414</v>
      </c>
      <c r="E127" s="166">
        <v>13916</v>
      </c>
      <c r="F127" s="165">
        <v>47.51</v>
      </c>
      <c r="G127" s="220">
        <v>5.8400000000000001E-2</v>
      </c>
      <c r="H127" s="119">
        <v>1</v>
      </c>
      <c r="I127" s="120"/>
      <c r="J127" s="127"/>
      <c r="K127" s="133">
        <v>1.4</v>
      </c>
      <c r="L127" s="133">
        <v>1.68</v>
      </c>
      <c r="M127" s="133">
        <v>2.23</v>
      </c>
      <c r="N127" s="134">
        <v>2.57</v>
      </c>
      <c r="O127" s="69"/>
      <c r="P127" s="137"/>
      <c r="Q127" s="122"/>
      <c r="R127" s="137"/>
      <c r="S127" s="71">
        <v>1</v>
      </c>
      <c r="T127" s="69">
        <f t="shared" si="191"/>
        <v>676593.6043775999</v>
      </c>
      <c r="U127" s="69"/>
      <c r="V127" s="137"/>
      <c r="W127" s="69"/>
      <c r="X127" s="137"/>
      <c r="Y127" s="69"/>
      <c r="Z127" s="70"/>
      <c r="AA127" s="71"/>
      <c r="AB127" s="137"/>
      <c r="AC127" s="70"/>
      <c r="AD127" s="70"/>
      <c r="AE127" s="71"/>
      <c r="AF127" s="137"/>
      <c r="AG127" s="71"/>
      <c r="AH127" s="137"/>
      <c r="AI127" s="71"/>
      <c r="AJ127" s="137"/>
      <c r="AK127" s="69"/>
      <c r="AL127" s="137"/>
      <c r="AM127" s="71"/>
      <c r="AN127" s="71"/>
      <c r="AO127" s="69"/>
      <c r="AP127" s="137"/>
      <c r="AQ127" s="69"/>
      <c r="AR127" s="137"/>
      <c r="AS127" s="71"/>
      <c r="AT127" s="137"/>
      <c r="AU127" s="71"/>
      <c r="AV127" s="137"/>
      <c r="AW127" s="69"/>
      <c r="AX127" s="137"/>
      <c r="AY127" s="69"/>
      <c r="AZ127" s="137"/>
      <c r="BA127" s="69"/>
      <c r="BB127" s="69"/>
      <c r="BC127" s="69"/>
      <c r="BD127" s="137"/>
      <c r="BE127" s="69"/>
      <c r="BF127" s="137"/>
      <c r="BG127" s="69"/>
      <c r="BH127" s="137"/>
      <c r="BI127" s="69"/>
      <c r="BJ127" s="69"/>
      <c r="BK127" s="69"/>
      <c r="BL127" s="137"/>
      <c r="BM127" s="69"/>
      <c r="BN127" s="137"/>
      <c r="BO127" s="69"/>
      <c r="BP127" s="137"/>
      <c r="BQ127" s="69"/>
      <c r="BR127" s="137"/>
      <c r="BS127" s="69"/>
      <c r="BT127" s="137"/>
      <c r="BU127" s="69"/>
      <c r="BV127" s="137"/>
      <c r="BW127" s="69"/>
      <c r="BX127" s="137"/>
      <c r="BY127" s="73"/>
      <c r="BZ127" s="137"/>
      <c r="CA127" s="69"/>
      <c r="CB127" s="137"/>
      <c r="CC127" s="71"/>
      <c r="CD127" s="137"/>
      <c r="CE127" s="69"/>
      <c r="CF127" s="137"/>
      <c r="CG127" s="69"/>
      <c r="CH127" s="137"/>
      <c r="CI127" s="69"/>
      <c r="CJ127" s="137"/>
      <c r="CK127" s="69"/>
      <c r="CL127" s="137"/>
      <c r="CM127" s="71"/>
      <c r="CN127" s="137"/>
      <c r="CO127" s="69"/>
      <c r="CP127" s="137"/>
      <c r="CQ127" s="69"/>
      <c r="CR127" s="137"/>
      <c r="CS127" s="71"/>
      <c r="CT127" s="137"/>
      <c r="CU127" s="71"/>
      <c r="CV127" s="137"/>
      <c r="CW127" s="71"/>
      <c r="CX127" s="137"/>
      <c r="CY127" s="69"/>
      <c r="CZ127" s="137"/>
      <c r="DA127" s="69"/>
      <c r="DB127" s="137"/>
      <c r="DC127" s="69"/>
      <c r="DD127" s="137"/>
      <c r="DE127" s="71"/>
      <c r="DF127" s="137"/>
      <c r="DG127" s="69"/>
      <c r="DH127" s="137"/>
      <c r="DI127" s="69"/>
      <c r="DJ127" s="137"/>
      <c r="DK127" s="69"/>
      <c r="DL127" s="137"/>
      <c r="DM127" s="69"/>
      <c r="DN127" s="137"/>
      <c r="DO127" s="69"/>
      <c r="DP127" s="137"/>
      <c r="DQ127" s="69"/>
      <c r="DR127" s="137"/>
      <c r="DS127" s="69"/>
      <c r="DT127" s="137"/>
      <c r="DU127" s="69"/>
      <c r="DV127" s="137"/>
      <c r="DW127" s="69"/>
      <c r="DX127" s="137"/>
      <c r="DY127" s="69"/>
      <c r="DZ127" s="137"/>
      <c r="EA127" s="69"/>
      <c r="EB127" s="137"/>
      <c r="EC127" s="69"/>
      <c r="ED127" s="137"/>
      <c r="EE127" s="69"/>
      <c r="EF127" s="137"/>
      <c r="EG127" s="69"/>
      <c r="EH127" s="137"/>
      <c r="EI127" s="69"/>
      <c r="EJ127" s="70"/>
      <c r="EK127" s="69"/>
      <c r="EL127" s="137"/>
      <c r="EM127" s="69"/>
      <c r="EN127" s="137"/>
      <c r="EO127" s="75"/>
      <c r="EP127" s="75"/>
      <c r="EQ127" s="76">
        <f t="shared" si="151"/>
        <v>1</v>
      </c>
      <c r="ER127" s="76">
        <f t="shared" si="152"/>
        <v>676593.6043775999</v>
      </c>
    </row>
    <row r="128" spans="1:148" s="221" customFormat="1" ht="60" customHeight="1" x14ac:dyDescent="0.25">
      <c r="A128" s="54"/>
      <c r="B128" s="54">
        <v>73</v>
      </c>
      <c r="C128" s="54" t="s">
        <v>415</v>
      </c>
      <c r="D128" s="218" t="s">
        <v>416</v>
      </c>
      <c r="E128" s="166">
        <v>13916</v>
      </c>
      <c r="F128" s="165">
        <v>56.65</v>
      </c>
      <c r="G128" s="220">
        <v>2.3E-3</v>
      </c>
      <c r="H128" s="119">
        <v>1</v>
      </c>
      <c r="I128" s="120"/>
      <c r="J128" s="127"/>
      <c r="K128" s="133">
        <v>1.4</v>
      </c>
      <c r="L128" s="133">
        <v>1.68</v>
      </c>
      <c r="M128" s="133">
        <v>2.23</v>
      </c>
      <c r="N128" s="134">
        <v>2.57</v>
      </c>
      <c r="O128" s="69"/>
      <c r="P128" s="137"/>
      <c r="Q128" s="122"/>
      <c r="R128" s="137"/>
      <c r="S128" s="71">
        <v>21</v>
      </c>
      <c r="T128" s="69">
        <f t="shared" si="191"/>
        <v>16570400.155848</v>
      </c>
      <c r="U128" s="69"/>
      <c r="V128" s="137"/>
      <c r="W128" s="69"/>
      <c r="X128" s="137"/>
      <c r="Y128" s="69"/>
      <c r="Z128" s="70"/>
      <c r="AA128" s="71"/>
      <c r="AB128" s="137"/>
      <c r="AC128" s="70"/>
      <c r="AD128" s="70"/>
      <c r="AE128" s="71"/>
      <c r="AF128" s="137"/>
      <c r="AG128" s="71"/>
      <c r="AH128" s="137"/>
      <c r="AI128" s="71"/>
      <c r="AJ128" s="137"/>
      <c r="AK128" s="69"/>
      <c r="AL128" s="137"/>
      <c r="AM128" s="71"/>
      <c r="AN128" s="71"/>
      <c r="AO128" s="69"/>
      <c r="AP128" s="137"/>
      <c r="AQ128" s="69"/>
      <c r="AR128" s="137"/>
      <c r="AS128" s="71"/>
      <c r="AT128" s="137"/>
      <c r="AU128" s="71"/>
      <c r="AV128" s="137"/>
      <c r="AW128" s="69"/>
      <c r="AX128" s="137"/>
      <c r="AY128" s="69"/>
      <c r="AZ128" s="137"/>
      <c r="BA128" s="69"/>
      <c r="BB128" s="69"/>
      <c r="BC128" s="69"/>
      <c r="BD128" s="137"/>
      <c r="BE128" s="69"/>
      <c r="BF128" s="137"/>
      <c r="BG128" s="69"/>
      <c r="BH128" s="137"/>
      <c r="BI128" s="69"/>
      <c r="BJ128" s="69"/>
      <c r="BK128" s="69"/>
      <c r="BL128" s="137"/>
      <c r="BM128" s="69"/>
      <c r="BN128" s="137"/>
      <c r="BO128" s="69"/>
      <c r="BP128" s="137"/>
      <c r="BQ128" s="69"/>
      <c r="BR128" s="137"/>
      <c r="BS128" s="69"/>
      <c r="BT128" s="137"/>
      <c r="BU128" s="69"/>
      <c r="BV128" s="137"/>
      <c r="BW128" s="69"/>
      <c r="BX128" s="137"/>
      <c r="BY128" s="73"/>
      <c r="BZ128" s="137"/>
      <c r="CA128" s="69"/>
      <c r="CB128" s="137"/>
      <c r="CC128" s="71"/>
      <c r="CD128" s="137"/>
      <c r="CE128" s="69"/>
      <c r="CF128" s="137"/>
      <c r="CG128" s="69"/>
      <c r="CH128" s="137"/>
      <c r="CI128" s="69"/>
      <c r="CJ128" s="137"/>
      <c r="CK128" s="69"/>
      <c r="CL128" s="137"/>
      <c r="CM128" s="71"/>
      <c r="CN128" s="137"/>
      <c r="CO128" s="69"/>
      <c r="CP128" s="137"/>
      <c r="CQ128" s="69"/>
      <c r="CR128" s="137"/>
      <c r="CS128" s="71"/>
      <c r="CT128" s="137"/>
      <c r="CU128" s="71"/>
      <c r="CV128" s="137"/>
      <c r="CW128" s="71"/>
      <c r="CX128" s="137"/>
      <c r="CY128" s="69"/>
      <c r="CZ128" s="137"/>
      <c r="DA128" s="69"/>
      <c r="DB128" s="137"/>
      <c r="DC128" s="69"/>
      <c r="DD128" s="137"/>
      <c r="DE128" s="71"/>
      <c r="DF128" s="137"/>
      <c r="DG128" s="69"/>
      <c r="DH128" s="137"/>
      <c r="DI128" s="69"/>
      <c r="DJ128" s="137"/>
      <c r="DK128" s="69"/>
      <c r="DL128" s="137"/>
      <c r="DM128" s="69"/>
      <c r="DN128" s="137"/>
      <c r="DO128" s="69"/>
      <c r="DP128" s="137"/>
      <c r="DQ128" s="69"/>
      <c r="DR128" s="137"/>
      <c r="DS128" s="69"/>
      <c r="DT128" s="137"/>
      <c r="DU128" s="69"/>
      <c r="DV128" s="137"/>
      <c r="DW128" s="69"/>
      <c r="DX128" s="137"/>
      <c r="DY128" s="69"/>
      <c r="DZ128" s="137"/>
      <c r="EA128" s="69"/>
      <c r="EB128" s="137"/>
      <c r="EC128" s="69"/>
      <c r="ED128" s="137"/>
      <c r="EE128" s="69"/>
      <c r="EF128" s="137"/>
      <c r="EG128" s="69"/>
      <c r="EH128" s="137"/>
      <c r="EI128" s="69"/>
      <c r="EJ128" s="70"/>
      <c r="EK128" s="69"/>
      <c r="EL128" s="137"/>
      <c r="EM128" s="69"/>
      <c r="EN128" s="137">
        <f t="shared" si="202"/>
        <v>0</v>
      </c>
      <c r="EO128" s="75"/>
      <c r="EP128" s="75"/>
      <c r="EQ128" s="76">
        <f t="shared" si="151"/>
        <v>21</v>
      </c>
      <c r="ER128" s="76">
        <f t="shared" si="152"/>
        <v>16570400.155848</v>
      </c>
    </row>
    <row r="129" spans="1:148" s="221" customFormat="1" ht="60" customHeight="1" x14ac:dyDescent="0.25">
      <c r="A129" s="54"/>
      <c r="B129" s="54" t="s">
        <v>417</v>
      </c>
      <c r="C129" s="54" t="s">
        <v>418</v>
      </c>
      <c r="D129" s="233" t="s">
        <v>419</v>
      </c>
      <c r="E129" s="166">
        <v>13916</v>
      </c>
      <c r="F129" s="165">
        <v>56.19</v>
      </c>
      <c r="G129" s="220">
        <v>2.3E-3</v>
      </c>
      <c r="H129" s="119">
        <v>1</v>
      </c>
      <c r="I129" s="120"/>
      <c r="J129" s="127"/>
      <c r="K129" s="133">
        <v>1.4</v>
      </c>
      <c r="L129" s="133">
        <v>1.68</v>
      </c>
      <c r="M129" s="133">
        <v>2.23</v>
      </c>
      <c r="N129" s="134">
        <v>2.57</v>
      </c>
      <c r="O129" s="69"/>
      <c r="P129" s="137"/>
      <c r="Q129" s="122"/>
      <c r="R129" s="137"/>
      <c r="S129" s="71">
        <v>51</v>
      </c>
      <c r="T129" s="69">
        <f t="shared" si="191"/>
        <v>39915630.666676797</v>
      </c>
      <c r="U129" s="69"/>
      <c r="V129" s="137"/>
      <c r="W129" s="69"/>
      <c r="X129" s="137"/>
      <c r="Y129" s="69"/>
      <c r="Z129" s="70"/>
      <c r="AA129" s="71"/>
      <c r="AB129" s="137"/>
      <c r="AC129" s="70"/>
      <c r="AD129" s="70"/>
      <c r="AE129" s="71"/>
      <c r="AF129" s="137"/>
      <c r="AG129" s="71"/>
      <c r="AH129" s="137"/>
      <c r="AI129" s="71"/>
      <c r="AJ129" s="137"/>
      <c r="AK129" s="69"/>
      <c r="AL129" s="137"/>
      <c r="AM129" s="71"/>
      <c r="AN129" s="71"/>
      <c r="AO129" s="69"/>
      <c r="AP129" s="137"/>
      <c r="AQ129" s="69"/>
      <c r="AR129" s="137"/>
      <c r="AS129" s="71"/>
      <c r="AT129" s="137"/>
      <c r="AU129" s="71"/>
      <c r="AV129" s="137"/>
      <c r="AW129" s="69"/>
      <c r="AX129" s="137"/>
      <c r="AY129" s="69"/>
      <c r="AZ129" s="137"/>
      <c r="BA129" s="69"/>
      <c r="BB129" s="69"/>
      <c r="BC129" s="69"/>
      <c r="BD129" s="137"/>
      <c r="BE129" s="69"/>
      <c r="BF129" s="137"/>
      <c r="BG129" s="69"/>
      <c r="BH129" s="137"/>
      <c r="BI129" s="69"/>
      <c r="BJ129" s="69"/>
      <c r="BK129" s="69"/>
      <c r="BL129" s="137"/>
      <c r="BM129" s="69"/>
      <c r="BN129" s="137"/>
      <c r="BO129" s="69"/>
      <c r="BP129" s="137"/>
      <c r="BQ129" s="69"/>
      <c r="BR129" s="137"/>
      <c r="BS129" s="69"/>
      <c r="BT129" s="137"/>
      <c r="BU129" s="69"/>
      <c r="BV129" s="137"/>
      <c r="BW129" s="69"/>
      <c r="BX129" s="137"/>
      <c r="BY129" s="73"/>
      <c r="BZ129" s="137"/>
      <c r="CA129" s="69"/>
      <c r="CB129" s="137"/>
      <c r="CC129" s="71"/>
      <c r="CD129" s="137"/>
      <c r="CE129" s="69"/>
      <c r="CF129" s="137"/>
      <c r="CG129" s="69"/>
      <c r="CH129" s="137"/>
      <c r="CI129" s="69"/>
      <c r="CJ129" s="137"/>
      <c r="CK129" s="69"/>
      <c r="CL129" s="137"/>
      <c r="CM129" s="71"/>
      <c r="CN129" s="137"/>
      <c r="CO129" s="69"/>
      <c r="CP129" s="137"/>
      <c r="CQ129" s="69"/>
      <c r="CR129" s="137"/>
      <c r="CS129" s="71"/>
      <c r="CT129" s="137"/>
      <c r="CU129" s="71"/>
      <c r="CV129" s="137"/>
      <c r="CW129" s="71"/>
      <c r="CX129" s="137"/>
      <c r="CY129" s="69"/>
      <c r="CZ129" s="137"/>
      <c r="DA129" s="69"/>
      <c r="DB129" s="137"/>
      <c r="DC129" s="69"/>
      <c r="DD129" s="137"/>
      <c r="DE129" s="71"/>
      <c r="DF129" s="137"/>
      <c r="DG129" s="69"/>
      <c r="DH129" s="137"/>
      <c r="DI129" s="69"/>
      <c r="DJ129" s="137"/>
      <c r="DK129" s="69"/>
      <c r="DL129" s="137"/>
      <c r="DM129" s="69"/>
      <c r="DN129" s="137"/>
      <c r="DO129" s="69"/>
      <c r="DP129" s="137"/>
      <c r="DQ129" s="69"/>
      <c r="DR129" s="137"/>
      <c r="DS129" s="69"/>
      <c r="DT129" s="137"/>
      <c r="DU129" s="69"/>
      <c r="DV129" s="137"/>
      <c r="DW129" s="69"/>
      <c r="DX129" s="137"/>
      <c r="DY129" s="69"/>
      <c r="DZ129" s="137"/>
      <c r="EA129" s="69"/>
      <c r="EB129" s="137"/>
      <c r="EC129" s="69"/>
      <c r="ED129" s="137"/>
      <c r="EE129" s="69"/>
      <c r="EF129" s="137"/>
      <c r="EG129" s="69"/>
      <c r="EH129" s="137"/>
      <c r="EI129" s="69"/>
      <c r="EJ129" s="70"/>
      <c r="EK129" s="69"/>
      <c r="EL129" s="137"/>
      <c r="EM129" s="69"/>
      <c r="EN129" s="137"/>
      <c r="EO129" s="75"/>
      <c r="EP129" s="75"/>
      <c r="EQ129" s="76">
        <f t="shared" si="151"/>
        <v>51</v>
      </c>
      <c r="ER129" s="76">
        <f t="shared" si="152"/>
        <v>39915630.666676797</v>
      </c>
    </row>
    <row r="130" spans="1:148" s="221" customFormat="1" ht="60" customHeight="1" x14ac:dyDescent="0.25">
      <c r="A130" s="54"/>
      <c r="B130" s="54" t="s">
        <v>420</v>
      </c>
      <c r="C130" s="54" t="s">
        <v>421</v>
      </c>
      <c r="D130" s="233" t="s">
        <v>422</v>
      </c>
      <c r="E130" s="166">
        <v>13916</v>
      </c>
      <c r="F130" s="165">
        <v>79.77</v>
      </c>
      <c r="G130" s="220">
        <v>2.3E-3</v>
      </c>
      <c r="H130" s="119">
        <v>1</v>
      </c>
      <c r="I130" s="120"/>
      <c r="J130" s="127"/>
      <c r="K130" s="133">
        <v>1.4</v>
      </c>
      <c r="L130" s="133">
        <v>1.68</v>
      </c>
      <c r="M130" s="133">
        <v>2.23</v>
      </c>
      <c r="N130" s="134">
        <v>2.57</v>
      </c>
      <c r="O130" s="69"/>
      <c r="P130" s="137"/>
      <c r="Q130" s="122"/>
      <c r="R130" s="137"/>
      <c r="S130" s="71">
        <v>1</v>
      </c>
      <c r="T130" s="69">
        <f t="shared" si="191"/>
        <v>1111100.5929743999</v>
      </c>
      <c r="U130" s="69"/>
      <c r="V130" s="137"/>
      <c r="W130" s="69"/>
      <c r="X130" s="137"/>
      <c r="Y130" s="69"/>
      <c r="Z130" s="70"/>
      <c r="AA130" s="71"/>
      <c r="AB130" s="137"/>
      <c r="AC130" s="70"/>
      <c r="AD130" s="70"/>
      <c r="AE130" s="71"/>
      <c r="AF130" s="137"/>
      <c r="AG130" s="71"/>
      <c r="AH130" s="137"/>
      <c r="AI130" s="71"/>
      <c r="AJ130" s="137"/>
      <c r="AK130" s="69"/>
      <c r="AL130" s="137"/>
      <c r="AM130" s="71"/>
      <c r="AN130" s="71"/>
      <c r="AO130" s="69"/>
      <c r="AP130" s="137"/>
      <c r="AQ130" s="69"/>
      <c r="AR130" s="137"/>
      <c r="AS130" s="71"/>
      <c r="AT130" s="137"/>
      <c r="AU130" s="71"/>
      <c r="AV130" s="137"/>
      <c r="AW130" s="69"/>
      <c r="AX130" s="137"/>
      <c r="AY130" s="69"/>
      <c r="AZ130" s="137"/>
      <c r="BA130" s="69"/>
      <c r="BB130" s="69"/>
      <c r="BC130" s="69"/>
      <c r="BD130" s="137"/>
      <c r="BE130" s="69"/>
      <c r="BF130" s="137"/>
      <c r="BG130" s="69"/>
      <c r="BH130" s="137"/>
      <c r="BI130" s="69"/>
      <c r="BJ130" s="69"/>
      <c r="BK130" s="69"/>
      <c r="BL130" s="137"/>
      <c r="BM130" s="69"/>
      <c r="BN130" s="137"/>
      <c r="BO130" s="69"/>
      <c r="BP130" s="137"/>
      <c r="BQ130" s="69"/>
      <c r="BR130" s="137"/>
      <c r="BS130" s="69"/>
      <c r="BT130" s="137"/>
      <c r="BU130" s="69"/>
      <c r="BV130" s="137"/>
      <c r="BW130" s="69"/>
      <c r="BX130" s="137"/>
      <c r="BY130" s="73"/>
      <c r="BZ130" s="137"/>
      <c r="CA130" s="69"/>
      <c r="CB130" s="137"/>
      <c r="CC130" s="71"/>
      <c r="CD130" s="137"/>
      <c r="CE130" s="69"/>
      <c r="CF130" s="137"/>
      <c r="CG130" s="69"/>
      <c r="CH130" s="137"/>
      <c r="CI130" s="69"/>
      <c r="CJ130" s="137"/>
      <c r="CK130" s="69"/>
      <c r="CL130" s="137"/>
      <c r="CM130" s="71"/>
      <c r="CN130" s="137"/>
      <c r="CO130" s="69"/>
      <c r="CP130" s="137"/>
      <c r="CQ130" s="69"/>
      <c r="CR130" s="137"/>
      <c r="CS130" s="71"/>
      <c r="CT130" s="137"/>
      <c r="CU130" s="71"/>
      <c r="CV130" s="137"/>
      <c r="CW130" s="71"/>
      <c r="CX130" s="137"/>
      <c r="CY130" s="69"/>
      <c r="CZ130" s="137"/>
      <c r="DA130" s="69"/>
      <c r="DB130" s="137"/>
      <c r="DC130" s="69"/>
      <c r="DD130" s="137"/>
      <c r="DE130" s="71"/>
      <c r="DF130" s="137"/>
      <c r="DG130" s="69"/>
      <c r="DH130" s="137"/>
      <c r="DI130" s="69"/>
      <c r="DJ130" s="137"/>
      <c r="DK130" s="69"/>
      <c r="DL130" s="137"/>
      <c r="DM130" s="69"/>
      <c r="DN130" s="137"/>
      <c r="DO130" s="69"/>
      <c r="DP130" s="137"/>
      <c r="DQ130" s="69"/>
      <c r="DR130" s="137"/>
      <c r="DS130" s="69"/>
      <c r="DT130" s="137"/>
      <c r="DU130" s="69"/>
      <c r="DV130" s="137"/>
      <c r="DW130" s="69"/>
      <c r="DX130" s="137"/>
      <c r="DY130" s="69"/>
      <c r="DZ130" s="137"/>
      <c r="EA130" s="69"/>
      <c r="EB130" s="137"/>
      <c r="EC130" s="69"/>
      <c r="ED130" s="137"/>
      <c r="EE130" s="69"/>
      <c r="EF130" s="137"/>
      <c r="EG130" s="69"/>
      <c r="EH130" s="137"/>
      <c r="EI130" s="69"/>
      <c r="EJ130" s="70"/>
      <c r="EK130" s="69"/>
      <c r="EL130" s="137"/>
      <c r="EM130" s="69"/>
      <c r="EN130" s="137"/>
      <c r="EO130" s="75"/>
      <c r="EP130" s="75"/>
      <c r="EQ130" s="76">
        <f t="shared" si="151"/>
        <v>1</v>
      </c>
      <c r="ER130" s="76">
        <f t="shared" si="152"/>
        <v>1111100.5929743999</v>
      </c>
    </row>
    <row r="131" spans="1:148" s="221" customFormat="1" ht="15.75" customHeight="1" x14ac:dyDescent="0.25">
      <c r="A131" s="54"/>
      <c r="B131" s="54">
        <v>74</v>
      </c>
      <c r="C131" s="218" t="s">
        <v>423</v>
      </c>
      <c r="D131" s="156" t="s">
        <v>424</v>
      </c>
      <c r="E131" s="64">
        <v>13916</v>
      </c>
      <c r="F131" s="65">
        <v>0.74</v>
      </c>
      <c r="G131" s="66"/>
      <c r="H131" s="119">
        <v>1</v>
      </c>
      <c r="I131" s="120"/>
      <c r="J131" s="127"/>
      <c r="K131" s="118">
        <v>1.4</v>
      </c>
      <c r="L131" s="118">
        <v>1.68</v>
      </c>
      <c r="M131" s="118">
        <v>2.23</v>
      </c>
      <c r="N131" s="121">
        <v>2.57</v>
      </c>
      <c r="O131" s="69"/>
      <c r="P131" s="70">
        <f>O131*E131*F131*H131*K131*$P$9</f>
        <v>0</v>
      </c>
      <c r="Q131" s="122"/>
      <c r="R131" s="70">
        <f>Q131*E131*F131*H131*K131*$R$9</f>
        <v>0</v>
      </c>
      <c r="S131" s="71">
        <v>0</v>
      </c>
      <c r="T131" s="71">
        <f>S131*E131*F131*H131*K131*$T$9</f>
        <v>0</v>
      </c>
      <c r="U131" s="69">
        <v>0</v>
      </c>
      <c r="V131" s="70">
        <f>SUM(U131*E131*F131*H131*K131*$V$9)</f>
        <v>0</v>
      </c>
      <c r="W131" s="69"/>
      <c r="X131" s="71">
        <f>SUM(W131*E131*F131*H131*K131*$X$9)</f>
        <v>0</v>
      </c>
      <c r="Y131" s="69"/>
      <c r="Z131" s="70">
        <f>SUM(Y131*E131*F131*H131*K131*$Z$9)</f>
        <v>0</v>
      </c>
      <c r="AA131" s="71">
        <v>0</v>
      </c>
      <c r="AB131" s="70">
        <f>SUM(AA131*E131*F131*H131*K131*$AB$9)</f>
        <v>0</v>
      </c>
      <c r="AC131" s="70"/>
      <c r="AD131" s="70"/>
      <c r="AE131" s="71">
        <v>0</v>
      </c>
      <c r="AF131" s="70">
        <f>SUM(AE131*E131*F131*H131*K131*$AF$9)</f>
        <v>0</v>
      </c>
      <c r="AG131" s="71">
        <v>0</v>
      </c>
      <c r="AH131" s="70">
        <f>SUM(AG131*E131*F131*H131*L131*$AH$9)</f>
        <v>0</v>
      </c>
      <c r="AI131" s="71">
        <v>0</v>
      </c>
      <c r="AJ131" s="70">
        <f>SUM(AI131*E131*F131*H131*L131*$AJ$9)</f>
        <v>0</v>
      </c>
      <c r="AK131" s="69"/>
      <c r="AL131" s="70">
        <f>SUM(AK131*E131*F131*H131*K131*$AL$9)</f>
        <v>0</v>
      </c>
      <c r="AM131" s="71"/>
      <c r="AN131" s="71">
        <f>SUM(AM131*E131*F131*H131*K131*$AN$9)</f>
        <v>0</v>
      </c>
      <c r="AO131" s="69">
        <v>0</v>
      </c>
      <c r="AP131" s="70">
        <f>SUM(AO131*E131*F131*H131*K131*$AP$9)</f>
        <v>0</v>
      </c>
      <c r="AQ131" s="69"/>
      <c r="AR131" s="70">
        <f>SUM(AQ131*E131*F131*H131*K131*$AR$9)</f>
        <v>0</v>
      </c>
      <c r="AS131" s="71">
        <v>0</v>
      </c>
      <c r="AT131" s="70">
        <f>SUM(E131*F131*H131*K131*AS131*$AT$9)</f>
        <v>0</v>
      </c>
      <c r="AU131" s="71"/>
      <c r="AV131" s="70">
        <f>SUM(AU131*E131*F131*H131*K131*$AV$9)</f>
        <v>0</v>
      </c>
      <c r="AW131" s="69"/>
      <c r="AX131" s="70">
        <f>SUM(AW131*E131*F131*H131*K131*$AX$9)</f>
        <v>0</v>
      </c>
      <c r="AY131" s="69">
        <v>0</v>
      </c>
      <c r="AZ131" s="71">
        <f>SUM(AY131*E131*F131*H131*K131*$AZ$9)</f>
        <v>0</v>
      </c>
      <c r="BA131" s="69"/>
      <c r="BB131" s="70">
        <f>SUM(BA131*E131*F131*H131*K131*$BB$9)</f>
        <v>0</v>
      </c>
      <c r="BC131" s="69"/>
      <c r="BD131" s="70">
        <f>SUM(BC131*E131*F131*H131*K131*$BD$9)</f>
        <v>0</v>
      </c>
      <c r="BE131" s="69"/>
      <c r="BF131" s="70">
        <f>SUM(BE131*E131*F131*H131*K131*$BF$9)</f>
        <v>0</v>
      </c>
      <c r="BG131" s="69"/>
      <c r="BH131" s="70">
        <f>SUM(BG131*E131*F131*H131*K131*$BH$9)</f>
        <v>0</v>
      </c>
      <c r="BI131" s="69"/>
      <c r="BJ131" s="70">
        <f>BI131*E131*F131*H131*K131*$BJ$9</f>
        <v>0</v>
      </c>
      <c r="BK131" s="69"/>
      <c r="BL131" s="70">
        <f>BK131*E131*F131*H131*K131*$BL$9</f>
        <v>0</v>
      </c>
      <c r="BM131" s="69"/>
      <c r="BN131" s="70">
        <f>BM131*E131*F131*H131*K131*$BN$9</f>
        <v>0</v>
      </c>
      <c r="BO131" s="69"/>
      <c r="BP131" s="70">
        <f>SUM(BO131*E131*F131*H131*K131*$BP$9)</f>
        <v>0</v>
      </c>
      <c r="BQ131" s="69"/>
      <c r="BR131" s="70">
        <f>SUM(BQ131*E131*F131*H131*K131*$BR$9)</f>
        <v>0</v>
      </c>
      <c r="BS131" s="69"/>
      <c r="BT131" s="70">
        <f>SUM(BS131*E131*F131*H131*K131*$BT$9)</f>
        <v>0</v>
      </c>
      <c r="BU131" s="69"/>
      <c r="BV131" s="70">
        <f>SUM(BU131*E131*F131*H131*K131*$BV$9)</f>
        <v>0</v>
      </c>
      <c r="BW131" s="69"/>
      <c r="BX131" s="70">
        <f>SUM(BW131*E131*F131*H131*K131*$BX$9)</f>
        <v>0</v>
      </c>
      <c r="BY131" s="73"/>
      <c r="BZ131" s="74">
        <f>BY131*E131*F131*H131*K131*$BZ$9</f>
        <v>0</v>
      </c>
      <c r="CA131" s="69">
        <v>0</v>
      </c>
      <c r="CB131" s="70">
        <f>SUM(CA131*E131*F131*H131*K131*$CB$9)</f>
        <v>0</v>
      </c>
      <c r="CC131" s="71">
        <v>0</v>
      </c>
      <c r="CD131" s="70">
        <f>SUM(CC131*E131*F131*H131*K131*$CD$9)</f>
        <v>0</v>
      </c>
      <c r="CE131" s="69">
        <v>0</v>
      </c>
      <c r="CF131" s="70">
        <f t="shared" ref="CF131:CF142" si="204">SUM(CE131*E131*F131*H131*K131*$CF$9)</f>
        <v>0</v>
      </c>
      <c r="CG131" s="69">
        <v>0</v>
      </c>
      <c r="CH131" s="70">
        <f>SUM(CG131*E131*F131*H131*K131*$CH$9)</f>
        <v>0</v>
      </c>
      <c r="CI131" s="69"/>
      <c r="CJ131" s="70">
        <f>CI131*E131*F131*H131*K131*$CJ$9</f>
        <v>0</v>
      </c>
      <c r="CK131" s="69"/>
      <c r="CL131" s="70">
        <f t="shared" ref="CL131:CL142" si="205">SUM(CK131*E131*F131*H131*K131*$CL$9)</f>
        <v>0</v>
      </c>
      <c r="CM131" s="71">
        <v>0</v>
      </c>
      <c r="CN131" s="70">
        <f t="shared" ref="CN131:CN146" si="206">SUM(CM131*E131*F131*H131*L131*$CN$9)</f>
        <v>0</v>
      </c>
      <c r="CO131" s="69">
        <v>0</v>
      </c>
      <c r="CP131" s="70">
        <f>SUM(CO131*E131*F131*H131*L131*$CP$9)</f>
        <v>0</v>
      </c>
      <c r="CQ131" s="69">
        <v>0</v>
      </c>
      <c r="CR131" s="70">
        <f>SUM(CQ131*E131*F131*H131*L131*$CR$9)</f>
        <v>0</v>
      </c>
      <c r="CS131" s="71">
        <v>0</v>
      </c>
      <c r="CT131" s="70">
        <f>SUM(CS131*E131*F131*H131*L131*$CT$9)</f>
        <v>0</v>
      </c>
      <c r="CU131" s="71">
        <v>0</v>
      </c>
      <c r="CV131" s="70">
        <f>SUM(CU131*E131*F131*H131*L131*$CV$9)</f>
        <v>0</v>
      </c>
      <c r="CW131" s="71"/>
      <c r="CX131" s="70">
        <f>SUM(CW131*E131*F131*H131*L131*$CX$9)</f>
        <v>0</v>
      </c>
      <c r="CY131" s="69"/>
      <c r="CZ131" s="70">
        <f t="shared" ref="CZ131:CZ144" si="207">SUM(CY131*E131*F131*H131*L131*$CZ$9)</f>
        <v>0</v>
      </c>
      <c r="DA131" s="69">
        <v>0</v>
      </c>
      <c r="DB131" s="70">
        <f>SUM(DA131*E131*F131*H131*L131*$DB$9)</f>
        <v>0</v>
      </c>
      <c r="DC131" s="69">
        <v>0</v>
      </c>
      <c r="DD131" s="70">
        <f>SUM(DC131*E131*F131*H131*L131*$DD$9)</f>
        <v>0</v>
      </c>
      <c r="DE131" s="71">
        <v>0</v>
      </c>
      <c r="DF131" s="70">
        <f>SUM(DE131*E131*F131*H131*L131*$DF$9)</f>
        <v>0</v>
      </c>
      <c r="DG131" s="69">
        <v>0</v>
      </c>
      <c r="DH131" s="70">
        <f>SUM(DG131*E131*F131*H131*L131*$DH$9)</f>
        <v>0</v>
      </c>
      <c r="DI131" s="69">
        <v>0</v>
      </c>
      <c r="DJ131" s="70">
        <f>SUM(DI131*E131*F131*H131*L131*$DJ$9)</f>
        <v>0</v>
      </c>
      <c r="DK131" s="69">
        <v>0</v>
      </c>
      <c r="DL131" s="70">
        <f>SUM(DK131*E131*F131*H131*L131*$DL$9)</f>
        <v>0</v>
      </c>
      <c r="DM131" s="69">
        <v>0</v>
      </c>
      <c r="DN131" s="70">
        <f>SUM(DM131*E131*F131*H131*L131*$DN$9)</f>
        <v>0</v>
      </c>
      <c r="DO131" s="69"/>
      <c r="DP131" s="70">
        <f>SUM(DO131*E131*F131*H131*L131*$DP$9)</f>
        <v>0</v>
      </c>
      <c r="DQ131" s="69"/>
      <c r="DR131" s="70">
        <f>DQ131*E131*F131*H131*L131*$DR$9</f>
        <v>0</v>
      </c>
      <c r="DS131" s="69"/>
      <c r="DT131" s="70">
        <f>SUM(DS131*E131*F131*H131*L131*$DT$9)</f>
        <v>0</v>
      </c>
      <c r="DU131" s="69">
        <v>0</v>
      </c>
      <c r="DV131" s="70">
        <f>SUM(DU131*E131*F131*H131*L131*$DV$9)</f>
        <v>0</v>
      </c>
      <c r="DW131" s="69">
        <v>0</v>
      </c>
      <c r="DX131" s="70">
        <f>SUM(DW131*E131*F131*H131*M131*$DX$9)</f>
        <v>0</v>
      </c>
      <c r="DY131" s="69">
        <v>0</v>
      </c>
      <c r="DZ131" s="70">
        <f>SUM(DY131*E131*F131*H131*N131*$DZ$9)</f>
        <v>0</v>
      </c>
      <c r="EA131" s="69"/>
      <c r="EB131" s="70">
        <f>SUM(EA131*E131*F131*H131*K131*$EB$9)</f>
        <v>0</v>
      </c>
      <c r="EC131" s="69"/>
      <c r="ED131" s="70">
        <f>SUM(EC131*E131*F131*H131*K131*$ED$9)</f>
        <v>0</v>
      </c>
      <c r="EE131" s="69"/>
      <c r="EF131" s="70">
        <f>SUM(EE131*E131*F131*H131*K131*$EF$9)</f>
        <v>0</v>
      </c>
      <c r="EG131" s="69"/>
      <c r="EH131" s="70">
        <f>SUM(EG131*E131*F131*H131*K131*$EH$9)</f>
        <v>0</v>
      </c>
      <c r="EI131" s="69"/>
      <c r="EJ131" s="70">
        <f>EI131*E131*F131*H131*K131*$EJ$9</f>
        <v>0</v>
      </c>
      <c r="EK131" s="69"/>
      <c r="EL131" s="70">
        <f>EK131*E131*F131*H131*K131*$EL$9</f>
        <v>0</v>
      </c>
      <c r="EM131" s="69"/>
      <c r="EN131" s="70"/>
      <c r="EO131" s="75"/>
      <c r="EP131" s="75"/>
      <c r="EQ131" s="76">
        <f t="shared" si="151"/>
        <v>0</v>
      </c>
      <c r="ER131" s="76">
        <f t="shared" si="152"/>
        <v>0</v>
      </c>
    </row>
    <row r="132" spans="1:148" s="221" customFormat="1" ht="15.75" customHeight="1" x14ac:dyDescent="0.25">
      <c r="A132" s="54"/>
      <c r="B132" s="54">
        <v>75</v>
      </c>
      <c r="C132" s="218" t="s">
        <v>425</v>
      </c>
      <c r="D132" s="156" t="s">
        <v>426</v>
      </c>
      <c r="E132" s="64">
        <v>13916</v>
      </c>
      <c r="F132" s="65">
        <v>1.44</v>
      </c>
      <c r="G132" s="66"/>
      <c r="H132" s="119">
        <v>1</v>
      </c>
      <c r="I132" s="120"/>
      <c r="J132" s="127"/>
      <c r="K132" s="118">
        <v>1.4</v>
      </c>
      <c r="L132" s="118">
        <v>1.68</v>
      </c>
      <c r="M132" s="118">
        <v>2.23</v>
      </c>
      <c r="N132" s="121">
        <v>2.57</v>
      </c>
      <c r="O132" s="69"/>
      <c r="P132" s="70">
        <f>O132*E132*F132*H132*K132*$P$9</f>
        <v>0</v>
      </c>
      <c r="Q132" s="122"/>
      <c r="R132" s="70">
        <f>Q132*E132*F132*H132*K132*$R$9</f>
        <v>0</v>
      </c>
      <c r="S132" s="71">
        <v>0</v>
      </c>
      <c r="T132" s="71">
        <f>S132*E132*F132*H132*K132*$T$9</f>
        <v>0</v>
      </c>
      <c r="U132" s="69">
        <v>0</v>
      </c>
      <c r="V132" s="70">
        <f>SUM(U132*E132*F132*H132*K132*$V$9)</f>
        <v>0</v>
      </c>
      <c r="W132" s="69"/>
      <c r="X132" s="71">
        <f>SUM(W132*E132*F132*H132*K132*$X$9)</f>
        <v>0</v>
      </c>
      <c r="Y132" s="69"/>
      <c r="Z132" s="70">
        <f>SUM(Y132*E132*F132*H132*K132*$Z$9)</f>
        <v>0</v>
      </c>
      <c r="AA132" s="71">
        <v>0</v>
      </c>
      <c r="AB132" s="70">
        <f>SUM(AA132*E132*F132*H132*K132*$AB$9)</f>
        <v>0</v>
      </c>
      <c r="AC132" s="70"/>
      <c r="AD132" s="70"/>
      <c r="AE132" s="71">
        <v>0</v>
      </c>
      <c r="AF132" s="70">
        <f>SUM(AE132*E132*F132*H132*K132*$AF$9)</f>
        <v>0</v>
      </c>
      <c r="AG132" s="71">
        <v>0</v>
      </c>
      <c r="AH132" s="70">
        <f>SUM(AG132*E132*F132*H132*L132*$AH$9)</f>
        <v>0</v>
      </c>
      <c r="AI132" s="71">
        <v>0</v>
      </c>
      <c r="AJ132" s="70">
        <f>SUM(AI132*E132*F132*H132*L132*$AJ$9)</f>
        <v>0</v>
      </c>
      <c r="AK132" s="69"/>
      <c r="AL132" s="70">
        <f>SUM(AK132*E132*F132*H132*K132*$AL$9)</f>
        <v>0</v>
      </c>
      <c r="AM132" s="71"/>
      <c r="AN132" s="71">
        <f>SUM(AM132*E132*F132*H132*K132*$AN$9)</f>
        <v>0</v>
      </c>
      <c r="AO132" s="69">
        <v>0</v>
      </c>
      <c r="AP132" s="70">
        <f>SUM(AO132*E132*F132*H132*K132*$AP$9)</f>
        <v>0</v>
      </c>
      <c r="AQ132" s="69"/>
      <c r="AR132" s="70">
        <f>SUM(AQ132*E132*F132*H132*K132*$AR$9)</f>
        <v>0</v>
      </c>
      <c r="AS132" s="71">
        <v>0</v>
      </c>
      <c r="AT132" s="70">
        <f>SUM(E132*F132*H132*K132*AS132*$AT$9)</f>
        <v>0</v>
      </c>
      <c r="AU132" s="71"/>
      <c r="AV132" s="70">
        <f>SUM(AU132*E132*F132*H132*K132*$AV$9)</f>
        <v>0</v>
      </c>
      <c r="AW132" s="69"/>
      <c r="AX132" s="70">
        <f>SUM(AW132*E132*F132*H132*K132*$AX$9)</f>
        <v>0</v>
      </c>
      <c r="AY132" s="69">
        <v>0</v>
      </c>
      <c r="AZ132" s="71">
        <f>SUM(AY132*E132*F132*H132*K132*$AZ$9)</f>
        <v>0</v>
      </c>
      <c r="BA132" s="69"/>
      <c r="BB132" s="70">
        <f>SUM(BA132*E132*F132*H132*K132*$BB$9)</f>
        <v>0</v>
      </c>
      <c r="BC132" s="69"/>
      <c r="BD132" s="70">
        <f>SUM(BC132*E132*F132*H132*K132*$BD$9)</f>
        <v>0</v>
      </c>
      <c r="BE132" s="69"/>
      <c r="BF132" s="70">
        <f>SUM(BE132*E132*F132*H132*K132*$BF$9)</f>
        <v>0</v>
      </c>
      <c r="BG132" s="69"/>
      <c r="BH132" s="70">
        <f>SUM(BG132*E132*F132*H132*K132*$BH$9)</f>
        <v>0</v>
      </c>
      <c r="BI132" s="69"/>
      <c r="BJ132" s="70">
        <f>BI132*E132*F132*H132*K132*$BJ$9</f>
        <v>0</v>
      </c>
      <c r="BK132" s="69"/>
      <c r="BL132" s="70">
        <f>BK132*E132*F132*H132*K132*$BL$9</f>
        <v>0</v>
      </c>
      <c r="BM132" s="69"/>
      <c r="BN132" s="70">
        <f>BM132*E132*F132*H132*K132*$BN$9</f>
        <v>0</v>
      </c>
      <c r="BO132" s="69"/>
      <c r="BP132" s="70">
        <f>SUM(BO132*E132*F132*H132*K132*$BP$9)</f>
        <v>0</v>
      </c>
      <c r="BQ132" s="69"/>
      <c r="BR132" s="70">
        <f>SUM(BQ132*E132*F132*H132*K132*$BR$9)</f>
        <v>0</v>
      </c>
      <c r="BS132" s="69"/>
      <c r="BT132" s="70">
        <f>SUM(BS132*E132*F132*H132*K132*$BT$9)</f>
        <v>0</v>
      </c>
      <c r="BU132" s="69"/>
      <c r="BV132" s="70">
        <f>SUM(BU132*E132*F132*H132*K132*$BV$9)</f>
        <v>0</v>
      </c>
      <c r="BW132" s="69"/>
      <c r="BX132" s="70">
        <f>SUM(BW132*E132*F132*H132*K132*$BX$9)</f>
        <v>0</v>
      </c>
      <c r="BY132" s="73"/>
      <c r="BZ132" s="74">
        <f>BY132*E132*F132*H132*K132*$BZ$9</f>
        <v>0</v>
      </c>
      <c r="CA132" s="69">
        <v>0</v>
      </c>
      <c r="CB132" s="70">
        <f>SUM(CA132*E132*F132*H132*K132*$CB$9)</f>
        <v>0</v>
      </c>
      <c r="CC132" s="71">
        <v>0</v>
      </c>
      <c r="CD132" s="70">
        <f>SUM(CC132*E132*F132*H132*K132*$CD$9)</f>
        <v>0</v>
      </c>
      <c r="CE132" s="69">
        <v>0</v>
      </c>
      <c r="CF132" s="70">
        <f t="shared" si="204"/>
        <v>0</v>
      </c>
      <c r="CG132" s="69">
        <v>0</v>
      </c>
      <c r="CH132" s="70">
        <f>SUM(CG132*E132*F132*H132*K132*$CH$9)</f>
        <v>0</v>
      </c>
      <c r="CI132" s="69">
        <v>0</v>
      </c>
      <c r="CJ132" s="70">
        <f>CI132*E132*F132*H132*K132*$CJ$9</f>
        <v>0</v>
      </c>
      <c r="CK132" s="69"/>
      <c r="CL132" s="70">
        <f t="shared" si="205"/>
        <v>0</v>
      </c>
      <c r="CM132" s="71">
        <v>0</v>
      </c>
      <c r="CN132" s="70">
        <f t="shared" si="206"/>
        <v>0</v>
      </c>
      <c r="CO132" s="69">
        <v>0</v>
      </c>
      <c r="CP132" s="70">
        <f>SUM(CO132*E132*F132*H132*L132*$CP$9)</f>
        <v>0</v>
      </c>
      <c r="CQ132" s="69">
        <v>0</v>
      </c>
      <c r="CR132" s="70">
        <f>SUM(CQ132*E132*F132*H132*L132*$CR$9)</f>
        <v>0</v>
      </c>
      <c r="CS132" s="71">
        <v>0</v>
      </c>
      <c r="CT132" s="70">
        <f>SUM(CS132*E132*F132*H132*L132*$CT$9)</f>
        <v>0</v>
      </c>
      <c r="CU132" s="71">
        <v>0</v>
      </c>
      <c r="CV132" s="70">
        <f>SUM(CU132*E132*F132*H132*L132*$CV$9)</f>
        <v>0</v>
      </c>
      <c r="CW132" s="71"/>
      <c r="CX132" s="70">
        <f>SUM(CW132*E132*F132*H132*L132*$CX$9)</f>
        <v>0</v>
      </c>
      <c r="CY132" s="69"/>
      <c r="CZ132" s="70">
        <f t="shared" si="207"/>
        <v>0</v>
      </c>
      <c r="DA132" s="69">
        <v>0</v>
      </c>
      <c r="DB132" s="70">
        <f>SUM(DA132*E132*F132*H132*L132*$DB$9)</f>
        <v>0</v>
      </c>
      <c r="DC132" s="69">
        <v>0</v>
      </c>
      <c r="DD132" s="70">
        <f>SUM(DC132*E132*F132*H132*L132*$DD$9)</f>
        <v>0</v>
      </c>
      <c r="DE132" s="71">
        <v>0</v>
      </c>
      <c r="DF132" s="70">
        <f>SUM(DE132*E132*F132*H132*L132*$DF$9)</f>
        <v>0</v>
      </c>
      <c r="DG132" s="69">
        <v>0</v>
      </c>
      <c r="DH132" s="70">
        <f>SUM(DG132*E132*F132*H132*L132*$DH$9)</f>
        <v>0</v>
      </c>
      <c r="DI132" s="69">
        <v>0</v>
      </c>
      <c r="DJ132" s="70">
        <f>SUM(DI132*E132*F132*H132*L132*$DJ$9)</f>
        <v>0</v>
      </c>
      <c r="DK132" s="69">
        <v>0</v>
      </c>
      <c r="DL132" s="70">
        <f>SUM(DK132*E132*F132*H132*L132*$DL$9)</f>
        <v>0</v>
      </c>
      <c r="DM132" s="69">
        <v>0</v>
      </c>
      <c r="DN132" s="70">
        <f>SUM(DM132*E132*F132*H132*L132*$DN$9)</f>
        <v>0</v>
      </c>
      <c r="DO132" s="69"/>
      <c r="DP132" s="70">
        <f>SUM(DO132*E132*F132*H132*L132*$DP$9)</f>
        <v>0</v>
      </c>
      <c r="DQ132" s="69"/>
      <c r="DR132" s="70">
        <f>DQ132*E132*F132*H132*L132*$DR$9</f>
        <v>0</v>
      </c>
      <c r="DS132" s="69"/>
      <c r="DT132" s="70">
        <f>SUM(DS132*E132*F132*H132*L132*$DT$9)</f>
        <v>0</v>
      </c>
      <c r="DU132" s="69">
        <v>0</v>
      </c>
      <c r="DV132" s="70">
        <f>SUM(DU132*E132*F132*H132*L132*$DV$9)</f>
        <v>0</v>
      </c>
      <c r="DW132" s="69">
        <v>0</v>
      </c>
      <c r="DX132" s="70">
        <f>SUM(DW132*E132*F132*H132*M132*$DX$9)</f>
        <v>0</v>
      </c>
      <c r="DY132" s="69">
        <v>0</v>
      </c>
      <c r="DZ132" s="70">
        <f>SUM(DY132*E132*F132*H132*N132*$DZ$9)</f>
        <v>0</v>
      </c>
      <c r="EA132" s="69"/>
      <c r="EB132" s="70">
        <f>SUM(EA132*E132*F132*H132*K132*$EB$9)</f>
        <v>0</v>
      </c>
      <c r="EC132" s="69"/>
      <c r="ED132" s="70">
        <f>SUM(EC132*E132*F132*H132*K132*$ED$9)</f>
        <v>0</v>
      </c>
      <c r="EE132" s="69"/>
      <c r="EF132" s="70">
        <f>SUM(EE132*E132*F132*H132*K132*$EF$9)</f>
        <v>0</v>
      </c>
      <c r="EG132" s="69"/>
      <c r="EH132" s="70">
        <f>SUM(EG132*E132*F132*H132*K132*$EH$9)</f>
        <v>0</v>
      </c>
      <c r="EI132" s="69"/>
      <c r="EJ132" s="70">
        <f>EI132*E132*F132*H132*K132*$EJ$9</f>
        <v>0</v>
      </c>
      <c r="EK132" s="69"/>
      <c r="EL132" s="70">
        <f>EK132*E132*F132*H132*K132*$EL$9</f>
        <v>0</v>
      </c>
      <c r="EM132" s="69"/>
      <c r="EN132" s="70"/>
      <c r="EO132" s="75"/>
      <c r="EP132" s="75"/>
      <c r="EQ132" s="76">
        <f t="shared" si="151"/>
        <v>0</v>
      </c>
      <c r="ER132" s="76">
        <f t="shared" si="152"/>
        <v>0</v>
      </c>
    </row>
    <row r="133" spans="1:148" s="221" customFormat="1" ht="15.75" customHeight="1" x14ac:dyDescent="0.25">
      <c r="A133" s="54"/>
      <c r="B133" s="54">
        <v>76</v>
      </c>
      <c r="C133" s="218" t="s">
        <v>427</v>
      </c>
      <c r="D133" s="156" t="s">
        <v>428</v>
      </c>
      <c r="E133" s="64">
        <v>13916</v>
      </c>
      <c r="F133" s="65">
        <v>2.2200000000000002</v>
      </c>
      <c r="G133" s="66"/>
      <c r="H133" s="119">
        <v>1</v>
      </c>
      <c r="I133" s="120"/>
      <c r="J133" s="127"/>
      <c r="K133" s="118">
        <v>1.4</v>
      </c>
      <c r="L133" s="118">
        <v>1.68</v>
      </c>
      <c r="M133" s="118">
        <v>2.23</v>
      </c>
      <c r="N133" s="121">
        <v>2.57</v>
      </c>
      <c r="O133" s="69"/>
      <c r="P133" s="70">
        <f>O133*E133*F133*H133*K133*$P$9</f>
        <v>0</v>
      </c>
      <c r="Q133" s="122"/>
      <c r="R133" s="70">
        <f>Q133*E133*F133*H133*K133*$R$9</f>
        <v>0</v>
      </c>
      <c r="S133" s="71">
        <v>0</v>
      </c>
      <c r="T133" s="71">
        <f>S133*E133*F133*H133*K133*$T$9</f>
        <v>0</v>
      </c>
      <c r="U133" s="69">
        <v>0</v>
      </c>
      <c r="V133" s="70">
        <f>SUM(U133*E133*F133*H133*K133*$V$9)</f>
        <v>0</v>
      </c>
      <c r="W133" s="69"/>
      <c r="X133" s="71">
        <f>SUM(W133*E133*F133*H133*K133*$X$9)</f>
        <v>0</v>
      </c>
      <c r="Y133" s="69"/>
      <c r="Z133" s="70">
        <f>SUM(Y133*E133*F133*H133*K133*$Z$9)</f>
        <v>0</v>
      </c>
      <c r="AA133" s="71">
        <v>0</v>
      </c>
      <c r="AB133" s="70">
        <f>SUM(AA133*E133*F133*H133*K133*$AB$9)</f>
        <v>0</v>
      </c>
      <c r="AC133" s="70"/>
      <c r="AD133" s="70"/>
      <c r="AE133" s="71">
        <v>0</v>
      </c>
      <c r="AF133" s="70">
        <f>SUM(AE133*E133*F133*H133*K133*$AF$9)</f>
        <v>0</v>
      </c>
      <c r="AG133" s="71">
        <v>0</v>
      </c>
      <c r="AH133" s="70">
        <f>SUM(AG133*E133*F133*H133*L133*$AH$9)</f>
        <v>0</v>
      </c>
      <c r="AI133" s="71">
        <v>0</v>
      </c>
      <c r="AJ133" s="70">
        <f>SUM(AI133*E133*F133*H133*L133*$AJ$9)</f>
        <v>0</v>
      </c>
      <c r="AK133" s="69"/>
      <c r="AL133" s="70">
        <f>SUM(AK133*E133*F133*H133*K133*$AL$9)</f>
        <v>0</v>
      </c>
      <c r="AM133" s="71"/>
      <c r="AN133" s="71">
        <f>SUM(AM133*E133*F133*H133*K133*$AN$9)</f>
        <v>0</v>
      </c>
      <c r="AO133" s="69">
        <v>0</v>
      </c>
      <c r="AP133" s="70">
        <f>SUM(AO133*E133*F133*H133*K133*$AP$9)</f>
        <v>0</v>
      </c>
      <c r="AQ133" s="69"/>
      <c r="AR133" s="70">
        <f>SUM(AQ133*E133*F133*H133*K133*$AR$9)</f>
        <v>0</v>
      </c>
      <c r="AS133" s="71">
        <v>0</v>
      </c>
      <c r="AT133" s="70">
        <f>SUM(E133*F133*H133*K133*AS133*$AT$9)</f>
        <v>0</v>
      </c>
      <c r="AU133" s="71"/>
      <c r="AV133" s="70">
        <f>SUM(AU133*E133*F133*H133*K133*$AV$9)</f>
        <v>0</v>
      </c>
      <c r="AW133" s="69"/>
      <c r="AX133" s="70">
        <f>SUM(AW133*E133*F133*H133*K133*$AX$9)</f>
        <v>0</v>
      </c>
      <c r="AY133" s="69">
        <v>0</v>
      </c>
      <c r="AZ133" s="71">
        <f>SUM(AY133*E133*F133*H133*K133*$AZ$9)</f>
        <v>0</v>
      </c>
      <c r="BA133" s="69"/>
      <c r="BB133" s="70">
        <f>SUM(BA133*E133*F133*H133*K133*$BB$9)</f>
        <v>0</v>
      </c>
      <c r="BC133" s="69"/>
      <c r="BD133" s="70">
        <f>SUM(BC133*E133*F133*H133*K133*$BD$9)</f>
        <v>0</v>
      </c>
      <c r="BE133" s="69"/>
      <c r="BF133" s="70">
        <f>SUM(BE133*E133*F133*H133*K133*$BF$9)</f>
        <v>0</v>
      </c>
      <c r="BG133" s="69"/>
      <c r="BH133" s="70">
        <f>SUM(BG133*E133*F133*H133*K133*$BH$9)</f>
        <v>0</v>
      </c>
      <c r="BI133" s="69"/>
      <c r="BJ133" s="70">
        <f>BI133*E133*F133*H133*K133*$BJ$9</f>
        <v>0</v>
      </c>
      <c r="BK133" s="69"/>
      <c r="BL133" s="70">
        <f>BK133*E133*F133*H133*K133*$BL$9</f>
        <v>0</v>
      </c>
      <c r="BM133" s="69"/>
      <c r="BN133" s="70">
        <f>BM133*E133*F133*H133*K133*$BN$9</f>
        <v>0</v>
      </c>
      <c r="BO133" s="69"/>
      <c r="BP133" s="70">
        <f>SUM(BO133*E133*F133*H133*K133*$BP$9)</f>
        <v>0</v>
      </c>
      <c r="BQ133" s="69"/>
      <c r="BR133" s="70">
        <f>SUM(BQ133*E133*F133*H133*K133*$BR$9)</f>
        <v>0</v>
      </c>
      <c r="BS133" s="69"/>
      <c r="BT133" s="70">
        <f>SUM(BS133*E133*F133*H133*K133*$BT$9)</f>
        <v>0</v>
      </c>
      <c r="BU133" s="69"/>
      <c r="BV133" s="70">
        <f>SUM(BU133*E133*F133*H133*K133*$BV$9)</f>
        <v>0</v>
      </c>
      <c r="BW133" s="69"/>
      <c r="BX133" s="70">
        <f>SUM(BW133*E133*F133*H133*K133*$BX$9)</f>
        <v>0</v>
      </c>
      <c r="BY133" s="73"/>
      <c r="BZ133" s="74">
        <f>BY133*E133*F133*H133*K133*$BZ$9</f>
        <v>0</v>
      </c>
      <c r="CA133" s="69">
        <v>0</v>
      </c>
      <c r="CB133" s="70">
        <f>SUM(CA133*E133*F133*H133*K133*$CB$9)</f>
        <v>0</v>
      </c>
      <c r="CC133" s="71">
        <v>0</v>
      </c>
      <c r="CD133" s="70">
        <f>SUM(CC133*E133*F133*H133*K133*$CD$9)</f>
        <v>0</v>
      </c>
      <c r="CE133" s="69">
        <v>0</v>
      </c>
      <c r="CF133" s="70">
        <f t="shared" si="204"/>
        <v>0</v>
      </c>
      <c r="CG133" s="69">
        <v>0</v>
      </c>
      <c r="CH133" s="70">
        <f>SUM(CG133*E133*F133*H133*K133*$CH$9)</f>
        <v>0</v>
      </c>
      <c r="CI133" s="69">
        <v>0</v>
      </c>
      <c r="CJ133" s="70">
        <f>CI133*E133*F133*H133*K133*$CJ$9</f>
        <v>0</v>
      </c>
      <c r="CK133" s="69"/>
      <c r="CL133" s="70">
        <f t="shared" si="205"/>
        <v>0</v>
      </c>
      <c r="CM133" s="71">
        <v>0</v>
      </c>
      <c r="CN133" s="70">
        <f t="shared" si="206"/>
        <v>0</v>
      </c>
      <c r="CO133" s="69">
        <v>0</v>
      </c>
      <c r="CP133" s="70">
        <f>SUM(CO133*E133*F133*H133*L133*$CP$9)</f>
        <v>0</v>
      </c>
      <c r="CQ133" s="69">
        <v>0</v>
      </c>
      <c r="CR133" s="70">
        <f>SUM(CQ133*E133*F133*H133*L133*$CR$9)</f>
        <v>0</v>
      </c>
      <c r="CS133" s="71">
        <v>0</v>
      </c>
      <c r="CT133" s="70">
        <f>SUM(CS133*E133*F133*H133*L133*$CT$9)</f>
        <v>0</v>
      </c>
      <c r="CU133" s="71">
        <v>0</v>
      </c>
      <c r="CV133" s="70">
        <f>SUM(CU133*E133*F133*H133*L133*$CV$9)</f>
        <v>0</v>
      </c>
      <c r="CW133" s="71"/>
      <c r="CX133" s="70">
        <f>SUM(CW133*E133*F133*H133*L133*$CX$9)</f>
        <v>0</v>
      </c>
      <c r="CY133" s="69"/>
      <c r="CZ133" s="70">
        <f t="shared" si="207"/>
        <v>0</v>
      </c>
      <c r="DA133" s="69">
        <v>0</v>
      </c>
      <c r="DB133" s="70">
        <f>SUM(DA133*E133*F133*H133*L133*$DB$9)</f>
        <v>0</v>
      </c>
      <c r="DC133" s="69">
        <v>0</v>
      </c>
      <c r="DD133" s="70">
        <f>SUM(DC133*E133*F133*H133*L133*$DD$9)</f>
        <v>0</v>
      </c>
      <c r="DE133" s="71">
        <v>0</v>
      </c>
      <c r="DF133" s="70">
        <f>SUM(DE133*E133*F133*H133*L133*$DF$9)</f>
        <v>0</v>
      </c>
      <c r="DG133" s="69">
        <v>0</v>
      </c>
      <c r="DH133" s="70">
        <f>SUM(DG133*E133*F133*H133*L133*$DH$9)</f>
        <v>0</v>
      </c>
      <c r="DI133" s="69">
        <v>0</v>
      </c>
      <c r="DJ133" s="70">
        <f>SUM(DI133*E133*F133*H133*L133*$DJ$9)</f>
        <v>0</v>
      </c>
      <c r="DK133" s="69">
        <v>0</v>
      </c>
      <c r="DL133" s="70">
        <f>SUM(DK133*E133*F133*H133*L133*$DL$9)</f>
        <v>0</v>
      </c>
      <c r="DM133" s="69">
        <v>0</v>
      </c>
      <c r="DN133" s="70">
        <f>SUM(DM133*E133*F133*H133*L133*$DN$9)</f>
        <v>0</v>
      </c>
      <c r="DO133" s="69"/>
      <c r="DP133" s="70">
        <f>SUM(DO133*E133*F133*H133*L133*$DP$9)</f>
        <v>0</v>
      </c>
      <c r="DQ133" s="69"/>
      <c r="DR133" s="70">
        <f>DQ133*E133*F133*H133*L133*$DR$9</f>
        <v>0</v>
      </c>
      <c r="DS133" s="69"/>
      <c r="DT133" s="70">
        <f>SUM(DS133*E133*F133*H133*L133*$DT$9)</f>
        <v>0</v>
      </c>
      <c r="DU133" s="69">
        <v>0</v>
      </c>
      <c r="DV133" s="70">
        <f>SUM(DU133*E133*F133*H133*L133*$DV$9)</f>
        <v>0</v>
      </c>
      <c r="DW133" s="69">
        <v>0</v>
      </c>
      <c r="DX133" s="70">
        <f>SUM(DW133*E133*F133*H133*M133*$DX$9)</f>
        <v>0</v>
      </c>
      <c r="DY133" s="69">
        <v>0</v>
      </c>
      <c r="DZ133" s="70">
        <f>SUM(DY133*E133*F133*H133*N133*$DZ$9)</f>
        <v>0</v>
      </c>
      <c r="EA133" s="69"/>
      <c r="EB133" s="70">
        <f>SUM(EA133*E133*F133*H133*K133*$EB$9)</f>
        <v>0</v>
      </c>
      <c r="EC133" s="69"/>
      <c r="ED133" s="70">
        <f>SUM(EC133*E133*F133*H133*K133*$ED$9)</f>
        <v>0</v>
      </c>
      <c r="EE133" s="69"/>
      <c r="EF133" s="70">
        <f>SUM(EE133*E133*F133*H133*K133*$EF$9)</f>
        <v>0</v>
      </c>
      <c r="EG133" s="69"/>
      <c r="EH133" s="70">
        <f>SUM(EG133*E133*F133*H133*K133*$EH$9)</f>
        <v>0</v>
      </c>
      <c r="EI133" s="69"/>
      <c r="EJ133" s="70">
        <f>EI133*E133*F133*H133*K133*$EJ$9</f>
        <v>0</v>
      </c>
      <c r="EK133" s="69"/>
      <c r="EL133" s="70">
        <f>EK133*E133*F133*H133*K133*$EL$9</f>
        <v>0</v>
      </c>
      <c r="EM133" s="69"/>
      <c r="EN133" s="70"/>
      <c r="EO133" s="75"/>
      <c r="EP133" s="75"/>
      <c r="EQ133" s="76">
        <f t="shared" si="151"/>
        <v>0</v>
      </c>
      <c r="ER133" s="76">
        <f t="shared" si="152"/>
        <v>0</v>
      </c>
    </row>
    <row r="134" spans="1:148" s="221" customFormat="1" ht="15.75" customHeight="1" x14ac:dyDescent="0.25">
      <c r="A134" s="54"/>
      <c r="B134" s="54">
        <v>77</v>
      </c>
      <c r="C134" s="218" t="s">
        <v>429</v>
      </c>
      <c r="D134" s="117" t="s">
        <v>430</v>
      </c>
      <c r="E134" s="64">
        <v>13916</v>
      </c>
      <c r="F134" s="65">
        <v>2.93</v>
      </c>
      <c r="G134" s="66"/>
      <c r="H134" s="119">
        <v>1</v>
      </c>
      <c r="I134" s="120"/>
      <c r="J134" s="127"/>
      <c r="K134" s="118">
        <v>1.4</v>
      </c>
      <c r="L134" s="118">
        <v>1.68</v>
      </c>
      <c r="M134" s="118">
        <v>2.23</v>
      </c>
      <c r="N134" s="121">
        <v>2.57</v>
      </c>
      <c r="O134" s="69"/>
      <c r="P134" s="70"/>
      <c r="Q134" s="122"/>
      <c r="R134" s="70"/>
      <c r="S134" s="71">
        <v>0</v>
      </c>
      <c r="T134" s="71"/>
      <c r="U134" s="69"/>
      <c r="V134" s="70"/>
      <c r="W134" s="69"/>
      <c r="X134" s="71"/>
      <c r="Y134" s="69"/>
      <c r="Z134" s="70"/>
      <c r="AA134" s="71"/>
      <c r="AB134" s="70"/>
      <c r="AC134" s="70"/>
      <c r="AD134" s="70"/>
      <c r="AE134" s="71"/>
      <c r="AF134" s="70"/>
      <c r="AG134" s="71">
        <v>0</v>
      </c>
      <c r="AH134" s="70"/>
      <c r="AI134" s="71"/>
      <c r="AJ134" s="70"/>
      <c r="AK134" s="69"/>
      <c r="AL134" s="70"/>
      <c r="AM134" s="71"/>
      <c r="AN134" s="71"/>
      <c r="AO134" s="69"/>
      <c r="AP134" s="70"/>
      <c r="AQ134" s="69"/>
      <c r="AR134" s="70"/>
      <c r="AS134" s="71"/>
      <c r="AT134" s="70"/>
      <c r="AU134" s="71"/>
      <c r="AV134" s="70"/>
      <c r="AW134" s="69"/>
      <c r="AX134" s="70"/>
      <c r="AY134" s="69"/>
      <c r="AZ134" s="71"/>
      <c r="BA134" s="69"/>
      <c r="BB134" s="70"/>
      <c r="BC134" s="69"/>
      <c r="BD134" s="70"/>
      <c r="BE134" s="69"/>
      <c r="BF134" s="70"/>
      <c r="BG134" s="69"/>
      <c r="BH134" s="70"/>
      <c r="BI134" s="69"/>
      <c r="BJ134" s="70"/>
      <c r="BK134" s="69"/>
      <c r="BL134" s="70"/>
      <c r="BM134" s="69"/>
      <c r="BN134" s="70"/>
      <c r="BO134" s="69"/>
      <c r="BP134" s="70"/>
      <c r="BQ134" s="69"/>
      <c r="BR134" s="70"/>
      <c r="BS134" s="69"/>
      <c r="BT134" s="70"/>
      <c r="BU134" s="69"/>
      <c r="BV134" s="70"/>
      <c r="BW134" s="69"/>
      <c r="BX134" s="70"/>
      <c r="BY134" s="73"/>
      <c r="BZ134" s="74"/>
      <c r="CA134" s="69"/>
      <c r="CB134" s="70"/>
      <c r="CC134" s="71"/>
      <c r="CD134" s="70"/>
      <c r="CE134" s="69"/>
      <c r="CF134" s="70">
        <f t="shared" si="204"/>
        <v>0</v>
      </c>
      <c r="CG134" s="69"/>
      <c r="CH134" s="70"/>
      <c r="CI134" s="69"/>
      <c r="CJ134" s="70"/>
      <c r="CK134" s="69"/>
      <c r="CL134" s="70">
        <f t="shared" si="205"/>
        <v>0</v>
      </c>
      <c r="CM134" s="71"/>
      <c r="CN134" s="70">
        <f t="shared" si="206"/>
        <v>0</v>
      </c>
      <c r="CO134" s="69"/>
      <c r="CP134" s="70"/>
      <c r="CQ134" s="69"/>
      <c r="CR134" s="70"/>
      <c r="CS134" s="71"/>
      <c r="CT134" s="70"/>
      <c r="CU134" s="71"/>
      <c r="CV134" s="70"/>
      <c r="CW134" s="71"/>
      <c r="CX134" s="70"/>
      <c r="CY134" s="69"/>
      <c r="CZ134" s="70">
        <f t="shared" si="207"/>
        <v>0</v>
      </c>
      <c r="DA134" s="69"/>
      <c r="DB134" s="70"/>
      <c r="DC134" s="69"/>
      <c r="DD134" s="70"/>
      <c r="DE134" s="71"/>
      <c r="DF134" s="70"/>
      <c r="DG134" s="69"/>
      <c r="DH134" s="70"/>
      <c r="DI134" s="69"/>
      <c r="DJ134" s="70"/>
      <c r="DK134" s="69"/>
      <c r="DL134" s="70"/>
      <c r="DM134" s="69"/>
      <c r="DN134" s="70"/>
      <c r="DO134" s="69"/>
      <c r="DP134" s="70"/>
      <c r="DQ134" s="69"/>
      <c r="DR134" s="70"/>
      <c r="DS134" s="69"/>
      <c r="DT134" s="70"/>
      <c r="DU134" s="69"/>
      <c r="DV134" s="70"/>
      <c r="DW134" s="69"/>
      <c r="DX134" s="70"/>
      <c r="DY134" s="69"/>
      <c r="DZ134" s="70"/>
      <c r="EA134" s="69"/>
      <c r="EB134" s="70"/>
      <c r="EC134" s="69"/>
      <c r="ED134" s="70"/>
      <c r="EE134" s="69"/>
      <c r="EF134" s="70"/>
      <c r="EG134" s="69"/>
      <c r="EH134" s="70"/>
      <c r="EI134" s="69"/>
      <c r="EJ134" s="70"/>
      <c r="EK134" s="69"/>
      <c r="EL134" s="70"/>
      <c r="EM134" s="69"/>
      <c r="EN134" s="70"/>
      <c r="EO134" s="75"/>
      <c r="EP134" s="75"/>
      <c r="EQ134" s="76">
        <f t="shared" si="151"/>
        <v>0</v>
      </c>
      <c r="ER134" s="76">
        <f t="shared" si="152"/>
        <v>0</v>
      </c>
    </row>
    <row r="135" spans="1:148" s="221" customFormat="1" ht="15.75" customHeight="1" x14ac:dyDescent="0.25">
      <c r="A135" s="54"/>
      <c r="B135" s="54">
        <v>78</v>
      </c>
      <c r="C135" s="218" t="s">
        <v>431</v>
      </c>
      <c r="D135" s="117" t="s">
        <v>432</v>
      </c>
      <c r="E135" s="64">
        <v>13916</v>
      </c>
      <c r="F135" s="119">
        <v>3.14</v>
      </c>
      <c r="G135" s="66"/>
      <c r="H135" s="119">
        <v>1</v>
      </c>
      <c r="I135" s="120"/>
      <c r="J135" s="127"/>
      <c r="K135" s="118">
        <v>1.4</v>
      </c>
      <c r="L135" s="118">
        <v>1.68</v>
      </c>
      <c r="M135" s="118">
        <v>2.23</v>
      </c>
      <c r="N135" s="121">
        <v>2.57</v>
      </c>
      <c r="O135" s="69"/>
      <c r="P135" s="70"/>
      <c r="Q135" s="122"/>
      <c r="R135" s="70"/>
      <c r="S135" s="71">
        <v>0</v>
      </c>
      <c r="T135" s="71"/>
      <c r="U135" s="69"/>
      <c r="V135" s="70"/>
      <c r="W135" s="69"/>
      <c r="X135" s="71"/>
      <c r="Y135" s="69"/>
      <c r="Z135" s="70"/>
      <c r="AA135" s="71"/>
      <c r="AB135" s="70"/>
      <c r="AC135" s="70"/>
      <c r="AD135" s="70"/>
      <c r="AE135" s="71"/>
      <c r="AF135" s="70"/>
      <c r="AG135" s="71">
        <v>0</v>
      </c>
      <c r="AH135" s="70"/>
      <c r="AI135" s="71"/>
      <c r="AJ135" s="70"/>
      <c r="AK135" s="69"/>
      <c r="AL135" s="70"/>
      <c r="AM135" s="71"/>
      <c r="AN135" s="71"/>
      <c r="AO135" s="69"/>
      <c r="AP135" s="70"/>
      <c r="AQ135" s="69"/>
      <c r="AR135" s="70"/>
      <c r="AS135" s="71"/>
      <c r="AT135" s="70"/>
      <c r="AU135" s="71"/>
      <c r="AV135" s="70"/>
      <c r="AW135" s="69"/>
      <c r="AX135" s="70"/>
      <c r="AY135" s="69"/>
      <c r="AZ135" s="71"/>
      <c r="BA135" s="69"/>
      <c r="BB135" s="70"/>
      <c r="BC135" s="69"/>
      <c r="BD135" s="70"/>
      <c r="BE135" s="69"/>
      <c r="BF135" s="70"/>
      <c r="BG135" s="69"/>
      <c r="BH135" s="70"/>
      <c r="BI135" s="69"/>
      <c r="BJ135" s="70"/>
      <c r="BK135" s="69"/>
      <c r="BL135" s="70"/>
      <c r="BM135" s="69"/>
      <c r="BN135" s="70"/>
      <c r="BO135" s="69"/>
      <c r="BP135" s="70"/>
      <c r="BQ135" s="69"/>
      <c r="BR135" s="70"/>
      <c r="BS135" s="69"/>
      <c r="BT135" s="70"/>
      <c r="BU135" s="69"/>
      <c r="BV135" s="70"/>
      <c r="BW135" s="69"/>
      <c r="BX135" s="70"/>
      <c r="BY135" s="73"/>
      <c r="BZ135" s="74"/>
      <c r="CA135" s="69"/>
      <c r="CB135" s="70"/>
      <c r="CC135" s="71"/>
      <c r="CD135" s="70"/>
      <c r="CE135" s="69"/>
      <c r="CF135" s="70">
        <f t="shared" si="204"/>
        <v>0</v>
      </c>
      <c r="CG135" s="69"/>
      <c r="CH135" s="70"/>
      <c r="CI135" s="69"/>
      <c r="CJ135" s="70"/>
      <c r="CK135" s="69"/>
      <c r="CL135" s="70">
        <f t="shared" si="205"/>
        <v>0</v>
      </c>
      <c r="CM135" s="71"/>
      <c r="CN135" s="70">
        <f t="shared" si="206"/>
        <v>0</v>
      </c>
      <c r="CO135" s="69"/>
      <c r="CP135" s="70"/>
      <c r="CQ135" s="69"/>
      <c r="CR135" s="70"/>
      <c r="CS135" s="71"/>
      <c r="CT135" s="70"/>
      <c r="CU135" s="71"/>
      <c r="CV135" s="70"/>
      <c r="CW135" s="71"/>
      <c r="CX135" s="70"/>
      <c r="CY135" s="69"/>
      <c r="CZ135" s="70">
        <f t="shared" si="207"/>
        <v>0</v>
      </c>
      <c r="DA135" s="69"/>
      <c r="DB135" s="70"/>
      <c r="DC135" s="69"/>
      <c r="DD135" s="70"/>
      <c r="DE135" s="71"/>
      <c r="DF135" s="70"/>
      <c r="DG135" s="69"/>
      <c r="DH135" s="70"/>
      <c r="DI135" s="69"/>
      <c r="DJ135" s="70"/>
      <c r="DK135" s="69"/>
      <c r="DL135" s="70"/>
      <c r="DM135" s="69"/>
      <c r="DN135" s="70"/>
      <c r="DO135" s="69"/>
      <c r="DP135" s="70"/>
      <c r="DQ135" s="69"/>
      <c r="DR135" s="70"/>
      <c r="DS135" s="69"/>
      <c r="DT135" s="70"/>
      <c r="DU135" s="69"/>
      <c r="DV135" s="70"/>
      <c r="DW135" s="69"/>
      <c r="DX135" s="70"/>
      <c r="DY135" s="69"/>
      <c r="DZ135" s="70"/>
      <c r="EA135" s="69"/>
      <c r="EB135" s="70"/>
      <c r="EC135" s="69"/>
      <c r="ED135" s="70"/>
      <c r="EE135" s="69"/>
      <c r="EF135" s="70"/>
      <c r="EG135" s="69"/>
      <c r="EH135" s="70"/>
      <c r="EI135" s="69"/>
      <c r="EJ135" s="70"/>
      <c r="EK135" s="69"/>
      <c r="EL135" s="70"/>
      <c r="EM135" s="69"/>
      <c r="EN135" s="70"/>
      <c r="EO135" s="75"/>
      <c r="EP135" s="75"/>
      <c r="EQ135" s="76">
        <f t="shared" si="151"/>
        <v>0</v>
      </c>
      <c r="ER135" s="76">
        <f t="shared" si="152"/>
        <v>0</v>
      </c>
    </row>
    <row r="136" spans="1:148" s="221" customFormat="1" ht="15.75" customHeight="1" x14ac:dyDescent="0.25">
      <c r="A136" s="54"/>
      <c r="B136" s="54">
        <v>79</v>
      </c>
      <c r="C136" s="218" t="s">
        <v>433</v>
      </c>
      <c r="D136" s="117" t="s">
        <v>434</v>
      </c>
      <c r="E136" s="64">
        <v>13916</v>
      </c>
      <c r="F136" s="65">
        <v>3.8</v>
      </c>
      <c r="G136" s="66"/>
      <c r="H136" s="119">
        <v>1</v>
      </c>
      <c r="I136" s="120"/>
      <c r="J136" s="127"/>
      <c r="K136" s="118">
        <v>1.4</v>
      </c>
      <c r="L136" s="118">
        <v>1.68</v>
      </c>
      <c r="M136" s="118">
        <v>2.23</v>
      </c>
      <c r="N136" s="121">
        <v>2.57</v>
      </c>
      <c r="O136" s="69"/>
      <c r="P136" s="70"/>
      <c r="Q136" s="122"/>
      <c r="R136" s="70"/>
      <c r="S136" s="71">
        <v>0</v>
      </c>
      <c r="T136" s="71"/>
      <c r="U136" s="69"/>
      <c r="V136" s="70"/>
      <c r="W136" s="69"/>
      <c r="X136" s="71"/>
      <c r="Y136" s="69"/>
      <c r="Z136" s="70"/>
      <c r="AA136" s="71"/>
      <c r="AB136" s="70"/>
      <c r="AC136" s="70"/>
      <c r="AD136" s="70"/>
      <c r="AE136" s="71"/>
      <c r="AF136" s="70"/>
      <c r="AG136" s="71">
        <v>0</v>
      </c>
      <c r="AH136" s="70"/>
      <c r="AI136" s="71"/>
      <c r="AJ136" s="70"/>
      <c r="AK136" s="69"/>
      <c r="AL136" s="70"/>
      <c r="AM136" s="71"/>
      <c r="AN136" s="71"/>
      <c r="AO136" s="69"/>
      <c r="AP136" s="70"/>
      <c r="AQ136" s="69"/>
      <c r="AR136" s="70"/>
      <c r="AS136" s="71"/>
      <c r="AT136" s="70"/>
      <c r="AU136" s="71"/>
      <c r="AV136" s="70"/>
      <c r="AW136" s="69"/>
      <c r="AX136" s="70"/>
      <c r="AY136" s="69"/>
      <c r="AZ136" s="71"/>
      <c r="BA136" s="69"/>
      <c r="BB136" s="70"/>
      <c r="BC136" s="69"/>
      <c r="BD136" s="70"/>
      <c r="BE136" s="69"/>
      <c r="BF136" s="70"/>
      <c r="BG136" s="69"/>
      <c r="BH136" s="70"/>
      <c r="BI136" s="69"/>
      <c r="BJ136" s="70"/>
      <c r="BK136" s="69"/>
      <c r="BL136" s="70"/>
      <c r="BM136" s="69"/>
      <c r="BN136" s="70"/>
      <c r="BO136" s="69"/>
      <c r="BP136" s="70"/>
      <c r="BQ136" s="69"/>
      <c r="BR136" s="70"/>
      <c r="BS136" s="69"/>
      <c r="BT136" s="70"/>
      <c r="BU136" s="69"/>
      <c r="BV136" s="70"/>
      <c r="BW136" s="69"/>
      <c r="BX136" s="70"/>
      <c r="BY136" s="73"/>
      <c r="BZ136" s="74"/>
      <c r="CA136" s="69"/>
      <c r="CB136" s="70"/>
      <c r="CC136" s="71"/>
      <c r="CD136" s="70"/>
      <c r="CE136" s="69"/>
      <c r="CF136" s="70">
        <f t="shared" si="204"/>
        <v>0</v>
      </c>
      <c r="CG136" s="69"/>
      <c r="CH136" s="70"/>
      <c r="CI136" s="69"/>
      <c r="CJ136" s="70"/>
      <c r="CK136" s="69"/>
      <c r="CL136" s="70">
        <f t="shared" si="205"/>
        <v>0</v>
      </c>
      <c r="CM136" s="71"/>
      <c r="CN136" s="70">
        <f t="shared" si="206"/>
        <v>0</v>
      </c>
      <c r="CO136" s="69"/>
      <c r="CP136" s="70"/>
      <c r="CQ136" s="69"/>
      <c r="CR136" s="70"/>
      <c r="CS136" s="71"/>
      <c r="CT136" s="70"/>
      <c r="CU136" s="71"/>
      <c r="CV136" s="70"/>
      <c r="CW136" s="71"/>
      <c r="CX136" s="70"/>
      <c r="CY136" s="69"/>
      <c r="CZ136" s="70">
        <f t="shared" si="207"/>
        <v>0</v>
      </c>
      <c r="DA136" s="69"/>
      <c r="DB136" s="70"/>
      <c r="DC136" s="69"/>
      <c r="DD136" s="70"/>
      <c r="DE136" s="71"/>
      <c r="DF136" s="70"/>
      <c r="DG136" s="69"/>
      <c r="DH136" s="70"/>
      <c r="DI136" s="69"/>
      <c r="DJ136" s="70"/>
      <c r="DK136" s="69"/>
      <c r="DL136" s="70"/>
      <c r="DM136" s="69"/>
      <c r="DN136" s="70"/>
      <c r="DO136" s="69"/>
      <c r="DP136" s="70"/>
      <c r="DQ136" s="69"/>
      <c r="DR136" s="70"/>
      <c r="DS136" s="69"/>
      <c r="DT136" s="70"/>
      <c r="DU136" s="69"/>
      <c r="DV136" s="70"/>
      <c r="DW136" s="69"/>
      <c r="DX136" s="70"/>
      <c r="DY136" s="69"/>
      <c r="DZ136" s="70"/>
      <c r="EA136" s="69"/>
      <c r="EB136" s="70"/>
      <c r="EC136" s="69"/>
      <c r="ED136" s="70"/>
      <c r="EE136" s="69"/>
      <c r="EF136" s="70"/>
      <c r="EG136" s="69"/>
      <c r="EH136" s="70"/>
      <c r="EI136" s="69"/>
      <c r="EJ136" s="70"/>
      <c r="EK136" s="69"/>
      <c r="EL136" s="70"/>
      <c r="EM136" s="69"/>
      <c r="EN136" s="70"/>
      <c r="EO136" s="75"/>
      <c r="EP136" s="75"/>
      <c r="EQ136" s="76">
        <f t="shared" si="151"/>
        <v>0</v>
      </c>
      <c r="ER136" s="76">
        <f t="shared" si="152"/>
        <v>0</v>
      </c>
    </row>
    <row r="137" spans="1:148" s="221" customFormat="1" ht="15.75" customHeight="1" x14ac:dyDescent="0.25">
      <c r="A137" s="54"/>
      <c r="B137" s="54">
        <v>80</v>
      </c>
      <c r="C137" s="218" t="s">
        <v>435</v>
      </c>
      <c r="D137" s="117" t="s">
        <v>436</v>
      </c>
      <c r="E137" s="64">
        <v>13916</v>
      </c>
      <c r="F137" s="65">
        <v>4.7</v>
      </c>
      <c r="G137" s="66"/>
      <c r="H137" s="119">
        <v>1</v>
      </c>
      <c r="I137" s="120"/>
      <c r="J137" s="127"/>
      <c r="K137" s="118">
        <v>1.4</v>
      </c>
      <c r="L137" s="118">
        <v>1.68</v>
      </c>
      <c r="M137" s="118">
        <v>2.23</v>
      </c>
      <c r="N137" s="121">
        <v>2.57</v>
      </c>
      <c r="O137" s="69"/>
      <c r="P137" s="70"/>
      <c r="Q137" s="122"/>
      <c r="R137" s="70"/>
      <c r="S137" s="71">
        <v>0</v>
      </c>
      <c r="T137" s="71"/>
      <c r="U137" s="69"/>
      <c r="V137" s="70"/>
      <c r="W137" s="69"/>
      <c r="X137" s="71"/>
      <c r="Y137" s="69"/>
      <c r="Z137" s="70"/>
      <c r="AA137" s="71"/>
      <c r="AB137" s="70"/>
      <c r="AC137" s="70"/>
      <c r="AD137" s="70"/>
      <c r="AE137" s="71"/>
      <c r="AF137" s="70"/>
      <c r="AG137" s="71">
        <v>0</v>
      </c>
      <c r="AH137" s="70"/>
      <c r="AI137" s="71"/>
      <c r="AJ137" s="70"/>
      <c r="AK137" s="69"/>
      <c r="AL137" s="70"/>
      <c r="AM137" s="71"/>
      <c r="AN137" s="71"/>
      <c r="AO137" s="69"/>
      <c r="AP137" s="70"/>
      <c r="AQ137" s="69"/>
      <c r="AR137" s="70"/>
      <c r="AS137" s="71"/>
      <c r="AT137" s="70"/>
      <c r="AU137" s="71"/>
      <c r="AV137" s="70"/>
      <c r="AW137" s="69"/>
      <c r="AX137" s="70"/>
      <c r="AY137" s="69"/>
      <c r="AZ137" s="71"/>
      <c r="BA137" s="69"/>
      <c r="BB137" s="70"/>
      <c r="BC137" s="69"/>
      <c r="BD137" s="70"/>
      <c r="BE137" s="69"/>
      <c r="BF137" s="70"/>
      <c r="BG137" s="69"/>
      <c r="BH137" s="70"/>
      <c r="BI137" s="69"/>
      <c r="BJ137" s="70"/>
      <c r="BK137" s="69"/>
      <c r="BL137" s="70"/>
      <c r="BM137" s="69"/>
      <c r="BN137" s="70"/>
      <c r="BO137" s="69"/>
      <c r="BP137" s="70"/>
      <c r="BQ137" s="69"/>
      <c r="BR137" s="70"/>
      <c r="BS137" s="69"/>
      <c r="BT137" s="70"/>
      <c r="BU137" s="69"/>
      <c r="BV137" s="70"/>
      <c r="BW137" s="69"/>
      <c r="BX137" s="70"/>
      <c r="BY137" s="73"/>
      <c r="BZ137" s="74"/>
      <c r="CA137" s="69"/>
      <c r="CB137" s="70"/>
      <c r="CC137" s="71"/>
      <c r="CD137" s="70"/>
      <c r="CE137" s="69"/>
      <c r="CF137" s="70">
        <f t="shared" si="204"/>
        <v>0</v>
      </c>
      <c r="CG137" s="69"/>
      <c r="CH137" s="70"/>
      <c r="CI137" s="69"/>
      <c r="CJ137" s="70"/>
      <c r="CK137" s="69"/>
      <c r="CL137" s="70">
        <f t="shared" si="205"/>
        <v>0</v>
      </c>
      <c r="CM137" s="71"/>
      <c r="CN137" s="70">
        <f t="shared" si="206"/>
        <v>0</v>
      </c>
      <c r="CO137" s="69"/>
      <c r="CP137" s="70"/>
      <c r="CQ137" s="69"/>
      <c r="CR137" s="70"/>
      <c r="CS137" s="71"/>
      <c r="CT137" s="70"/>
      <c r="CU137" s="71"/>
      <c r="CV137" s="70"/>
      <c r="CW137" s="71"/>
      <c r="CX137" s="70"/>
      <c r="CY137" s="69"/>
      <c r="CZ137" s="70">
        <f t="shared" si="207"/>
        <v>0</v>
      </c>
      <c r="DA137" s="69"/>
      <c r="DB137" s="70"/>
      <c r="DC137" s="69"/>
      <c r="DD137" s="70"/>
      <c r="DE137" s="71"/>
      <c r="DF137" s="70"/>
      <c r="DG137" s="69"/>
      <c r="DH137" s="70"/>
      <c r="DI137" s="69"/>
      <c r="DJ137" s="70"/>
      <c r="DK137" s="69"/>
      <c r="DL137" s="70"/>
      <c r="DM137" s="69"/>
      <c r="DN137" s="70"/>
      <c r="DO137" s="69"/>
      <c r="DP137" s="70"/>
      <c r="DQ137" s="69"/>
      <c r="DR137" s="70"/>
      <c r="DS137" s="69"/>
      <c r="DT137" s="70"/>
      <c r="DU137" s="69"/>
      <c r="DV137" s="70"/>
      <c r="DW137" s="69"/>
      <c r="DX137" s="70"/>
      <c r="DY137" s="69"/>
      <c r="DZ137" s="70"/>
      <c r="EA137" s="69"/>
      <c r="EB137" s="70"/>
      <c r="EC137" s="69"/>
      <c r="ED137" s="70"/>
      <c r="EE137" s="69"/>
      <c r="EF137" s="70"/>
      <c r="EG137" s="69"/>
      <c r="EH137" s="70"/>
      <c r="EI137" s="69"/>
      <c r="EJ137" s="70"/>
      <c r="EK137" s="69"/>
      <c r="EL137" s="70"/>
      <c r="EM137" s="69"/>
      <c r="EN137" s="70"/>
      <c r="EO137" s="75"/>
      <c r="EP137" s="75"/>
      <c r="EQ137" s="76">
        <f t="shared" si="151"/>
        <v>0</v>
      </c>
      <c r="ER137" s="76">
        <f t="shared" si="152"/>
        <v>0</v>
      </c>
    </row>
    <row r="138" spans="1:148" s="221" customFormat="1" ht="30.75" customHeight="1" x14ac:dyDescent="0.25">
      <c r="A138" s="54"/>
      <c r="B138" s="54">
        <v>81</v>
      </c>
      <c r="C138" s="218" t="s">
        <v>437</v>
      </c>
      <c r="D138" s="117" t="s">
        <v>438</v>
      </c>
      <c r="E138" s="64">
        <v>13916</v>
      </c>
      <c r="F138" s="65">
        <v>26.65</v>
      </c>
      <c r="G138" s="66"/>
      <c r="H138" s="119">
        <v>1</v>
      </c>
      <c r="I138" s="120"/>
      <c r="J138" s="127"/>
      <c r="K138" s="118">
        <v>1.4</v>
      </c>
      <c r="L138" s="118">
        <v>1.68</v>
      </c>
      <c r="M138" s="118">
        <v>2.23</v>
      </c>
      <c r="N138" s="121">
        <v>2.57</v>
      </c>
      <c r="O138" s="69"/>
      <c r="P138" s="70"/>
      <c r="Q138" s="122"/>
      <c r="R138" s="70"/>
      <c r="S138" s="71">
        <v>0</v>
      </c>
      <c r="T138" s="71"/>
      <c r="U138" s="69"/>
      <c r="V138" s="70"/>
      <c r="W138" s="69"/>
      <c r="X138" s="71"/>
      <c r="Y138" s="69"/>
      <c r="Z138" s="70"/>
      <c r="AA138" s="71"/>
      <c r="AB138" s="70"/>
      <c r="AC138" s="70"/>
      <c r="AD138" s="70"/>
      <c r="AE138" s="71"/>
      <c r="AF138" s="70"/>
      <c r="AG138" s="71">
        <v>0</v>
      </c>
      <c r="AH138" s="70"/>
      <c r="AI138" s="71"/>
      <c r="AJ138" s="70"/>
      <c r="AK138" s="69"/>
      <c r="AL138" s="70"/>
      <c r="AM138" s="71"/>
      <c r="AN138" s="71"/>
      <c r="AO138" s="69"/>
      <c r="AP138" s="70"/>
      <c r="AQ138" s="69"/>
      <c r="AR138" s="70"/>
      <c r="AS138" s="71"/>
      <c r="AT138" s="70"/>
      <c r="AU138" s="71"/>
      <c r="AV138" s="70"/>
      <c r="AW138" s="69"/>
      <c r="AX138" s="70"/>
      <c r="AY138" s="69"/>
      <c r="AZ138" s="71"/>
      <c r="BA138" s="69"/>
      <c r="BB138" s="70"/>
      <c r="BC138" s="69"/>
      <c r="BD138" s="70"/>
      <c r="BE138" s="69"/>
      <c r="BF138" s="70"/>
      <c r="BG138" s="69"/>
      <c r="BH138" s="70"/>
      <c r="BI138" s="69"/>
      <c r="BJ138" s="70"/>
      <c r="BK138" s="69"/>
      <c r="BL138" s="70"/>
      <c r="BM138" s="69"/>
      <c r="BN138" s="70"/>
      <c r="BO138" s="69"/>
      <c r="BP138" s="70"/>
      <c r="BQ138" s="69"/>
      <c r="BR138" s="70"/>
      <c r="BS138" s="69"/>
      <c r="BT138" s="70"/>
      <c r="BU138" s="69"/>
      <c r="BV138" s="70"/>
      <c r="BW138" s="69"/>
      <c r="BX138" s="70"/>
      <c r="BY138" s="73"/>
      <c r="BZ138" s="74"/>
      <c r="CA138" s="69"/>
      <c r="CB138" s="70"/>
      <c r="CC138" s="71"/>
      <c r="CD138" s="70"/>
      <c r="CE138" s="69"/>
      <c r="CF138" s="70">
        <f t="shared" si="204"/>
        <v>0</v>
      </c>
      <c r="CG138" s="69"/>
      <c r="CH138" s="70"/>
      <c r="CI138" s="69"/>
      <c r="CJ138" s="70"/>
      <c r="CK138" s="131"/>
      <c r="CL138" s="168">
        <f t="shared" si="205"/>
        <v>0</v>
      </c>
      <c r="CM138" s="71"/>
      <c r="CN138" s="70">
        <f t="shared" si="206"/>
        <v>0</v>
      </c>
      <c r="CO138" s="69"/>
      <c r="CP138" s="70"/>
      <c r="CQ138" s="69"/>
      <c r="CR138" s="70"/>
      <c r="CS138" s="71"/>
      <c r="CT138" s="70"/>
      <c r="CU138" s="71"/>
      <c r="CV138" s="70"/>
      <c r="CW138" s="71"/>
      <c r="CX138" s="70"/>
      <c r="CY138" s="69"/>
      <c r="CZ138" s="70">
        <f t="shared" si="207"/>
        <v>0</v>
      </c>
      <c r="DA138" s="69"/>
      <c r="DB138" s="70"/>
      <c r="DC138" s="69"/>
      <c r="DD138" s="70"/>
      <c r="DE138" s="71"/>
      <c r="DF138" s="70"/>
      <c r="DG138" s="69"/>
      <c r="DH138" s="70"/>
      <c r="DI138" s="69"/>
      <c r="DJ138" s="70"/>
      <c r="DK138" s="69"/>
      <c r="DL138" s="70"/>
      <c r="DM138" s="69"/>
      <c r="DN138" s="70"/>
      <c r="DO138" s="69"/>
      <c r="DP138" s="70"/>
      <c r="DQ138" s="69"/>
      <c r="DR138" s="70"/>
      <c r="DS138" s="69"/>
      <c r="DT138" s="70"/>
      <c r="DU138" s="69"/>
      <c r="DV138" s="70"/>
      <c r="DW138" s="69"/>
      <c r="DX138" s="70"/>
      <c r="DY138" s="69"/>
      <c r="DZ138" s="70"/>
      <c r="EA138" s="69"/>
      <c r="EB138" s="70"/>
      <c r="EC138" s="69"/>
      <c r="ED138" s="70"/>
      <c r="EE138" s="69"/>
      <c r="EF138" s="70"/>
      <c r="EG138" s="69"/>
      <c r="EH138" s="70"/>
      <c r="EI138" s="69"/>
      <c r="EJ138" s="70"/>
      <c r="EK138" s="69"/>
      <c r="EL138" s="70"/>
      <c r="EM138" s="69"/>
      <c r="EN138" s="70"/>
      <c r="EO138" s="75"/>
      <c r="EP138" s="75"/>
      <c r="EQ138" s="76">
        <f t="shared" si="151"/>
        <v>0</v>
      </c>
      <c r="ER138" s="76">
        <f t="shared" si="152"/>
        <v>0</v>
      </c>
    </row>
    <row r="139" spans="1:148" s="221" customFormat="1" ht="30" customHeight="1" x14ac:dyDescent="0.25">
      <c r="A139" s="54"/>
      <c r="B139" s="54">
        <v>82</v>
      </c>
      <c r="C139" s="218" t="s">
        <v>439</v>
      </c>
      <c r="D139" s="117" t="s">
        <v>440</v>
      </c>
      <c r="E139" s="64">
        <v>13916</v>
      </c>
      <c r="F139" s="119">
        <v>4.09</v>
      </c>
      <c r="G139" s="66">
        <v>0.78380000000000005</v>
      </c>
      <c r="H139" s="119">
        <v>1</v>
      </c>
      <c r="I139" s="120"/>
      <c r="J139" s="127"/>
      <c r="K139" s="118">
        <v>1.4</v>
      </c>
      <c r="L139" s="118">
        <v>1.68</v>
      </c>
      <c r="M139" s="118">
        <v>2.23</v>
      </c>
      <c r="N139" s="121">
        <v>2.57</v>
      </c>
      <c r="O139" s="69"/>
      <c r="P139" s="70"/>
      <c r="Q139" s="122"/>
      <c r="R139" s="70"/>
      <c r="S139" s="71">
        <v>0</v>
      </c>
      <c r="T139" s="71"/>
      <c r="U139" s="69"/>
      <c r="V139" s="70"/>
      <c r="W139" s="69"/>
      <c r="X139" s="71"/>
      <c r="Y139" s="69"/>
      <c r="Z139" s="70"/>
      <c r="AA139" s="71"/>
      <c r="AB139" s="70"/>
      <c r="AC139" s="70"/>
      <c r="AD139" s="70"/>
      <c r="AE139" s="71"/>
      <c r="AF139" s="70"/>
      <c r="AG139" s="71">
        <v>0</v>
      </c>
      <c r="AH139" s="70"/>
      <c r="AI139" s="71"/>
      <c r="AJ139" s="70"/>
      <c r="AK139" s="69"/>
      <c r="AL139" s="70"/>
      <c r="AM139" s="71"/>
      <c r="AN139" s="71"/>
      <c r="AO139" s="69"/>
      <c r="AP139" s="70"/>
      <c r="AQ139" s="69"/>
      <c r="AR139" s="70"/>
      <c r="AS139" s="71"/>
      <c r="AT139" s="70"/>
      <c r="AU139" s="71"/>
      <c r="AV139" s="70"/>
      <c r="AW139" s="69"/>
      <c r="AX139" s="70"/>
      <c r="AY139" s="69"/>
      <c r="AZ139" s="71"/>
      <c r="BA139" s="69"/>
      <c r="BB139" s="70"/>
      <c r="BC139" s="69"/>
      <c r="BD139" s="70"/>
      <c r="BE139" s="69"/>
      <c r="BF139" s="70"/>
      <c r="BG139" s="69"/>
      <c r="BH139" s="70"/>
      <c r="BI139" s="69"/>
      <c r="BJ139" s="70"/>
      <c r="BK139" s="69"/>
      <c r="BL139" s="70"/>
      <c r="BM139" s="69"/>
      <c r="BN139" s="70"/>
      <c r="BO139" s="69"/>
      <c r="BP139" s="70"/>
      <c r="BQ139" s="69"/>
      <c r="BR139" s="70"/>
      <c r="BS139" s="69"/>
      <c r="BT139" s="70"/>
      <c r="BU139" s="69"/>
      <c r="BV139" s="70"/>
      <c r="BW139" s="69"/>
      <c r="BX139" s="70"/>
      <c r="BY139" s="73"/>
      <c r="BZ139" s="74"/>
      <c r="CA139" s="69"/>
      <c r="CB139" s="70"/>
      <c r="CC139" s="71"/>
      <c r="CD139" s="70"/>
      <c r="CE139" s="69"/>
      <c r="CF139" s="140">
        <f t="shared" si="204"/>
        <v>0</v>
      </c>
      <c r="CG139" s="69"/>
      <c r="CH139" s="70"/>
      <c r="CI139" s="69"/>
      <c r="CJ139" s="70"/>
      <c r="CK139" s="69"/>
      <c r="CL139" s="70">
        <f t="shared" si="205"/>
        <v>0</v>
      </c>
      <c r="CM139" s="71"/>
      <c r="CN139" s="70">
        <f t="shared" si="206"/>
        <v>0</v>
      </c>
      <c r="CO139" s="69"/>
      <c r="CP139" s="70"/>
      <c r="CQ139" s="69"/>
      <c r="CR139" s="70"/>
      <c r="CS139" s="71"/>
      <c r="CT139" s="70"/>
      <c r="CU139" s="71"/>
      <c r="CV139" s="70"/>
      <c r="CW139" s="71"/>
      <c r="CX139" s="70"/>
      <c r="CY139" s="69"/>
      <c r="CZ139" s="70">
        <f t="shared" si="207"/>
        <v>0</v>
      </c>
      <c r="DA139" s="69"/>
      <c r="DB139" s="70"/>
      <c r="DC139" s="69"/>
      <c r="DD139" s="70"/>
      <c r="DE139" s="71"/>
      <c r="DF139" s="70"/>
      <c r="DG139" s="69"/>
      <c r="DH139" s="70"/>
      <c r="DI139" s="69"/>
      <c r="DJ139" s="70"/>
      <c r="DK139" s="69"/>
      <c r="DL139" s="70"/>
      <c r="DM139" s="69"/>
      <c r="DN139" s="70"/>
      <c r="DO139" s="69"/>
      <c r="DP139" s="70"/>
      <c r="DQ139" s="69"/>
      <c r="DR139" s="70"/>
      <c r="DS139" s="69"/>
      <c r="DT139" s="70"/>
      <c r="DU139" s="69"/>
      <c r="DV139" s="70"/>
      <c r="DW139" s="69"/>
      <c r="DX139" s="70"/>
      <c r="DY139" s="69"/>
      <c r="DZ139" s="70"/>
      <c r="EA139" s="69"/>
      <c r="EB139" s="70"/>
      <c r="EC139" s="69"/>
      <c r="ED139" s="70"/>
      <c r="EE139" s="69"/>
      <c r="EF139" s="70"/>
      <c r="EG139" s="69"/>
      <c r="EH139" s="70"/>
      <c r="EI139" s="69"/>
      <c r="EJ139" s="70"/>
      <c r="EK139" s="69"/>
      <c r="EL139" s="70"/>
      <c r="EM139" s="69"/>
      <c r="EN139" s="70"/>
      <c r="EO139" s="75"/>
      <c r="EP139" s="75"/>
      <c r="EQ139" s="76">
        <f t="shared" si="151"/>
        <v>0</v>
      </c>
      <c r="ER139" s="76">
        <f t="shared" si="152"/>
        <v>0</v>
      </c>
    </row>
    <row r="140" spans="1:148" s="221" customFormat="1" ht="30" customHeight="1" x14ac:dyDescent="0.25">
      <c r="A140" s="54"/>
      <c r="B140" s="54">
        <v>83</v>
      </c>
      <c r="C140" s="218" t="s">
        <v>441</v>
      </c>
      <c r="D140" s="117" t="s">
        <v>442</v>
      </c>
      <c r="E140" s="64">
        <v>13916</v>
      </c>
      <c r="F140" s="119">
        <v>4.96</v>
      </c>
      <c r="G140" s="66">
        <v>0.82640000000000002</v>
      </c>
      <c r="H140" s="119">
        <v>1</v>
      </c>
      <c r="I140" s="120"/>
      <c r="J140" s="127"/>
      <c r="K140" s="118">
        <v>1.4</v>
      </c>
      <c r="L140" s="118">
        <v>1.68</v>
      </c>
      <c r="M140" s="118">
        <v>2.23</v>
      </c>
      <c r="N140" s="121">
        <v>2.57</v>
      </c>
      <c r="O140" s="69"/>
      <c r="P140" s="70"/>
      <c r="Q140" s="122"/>
      <c r="R140" s="70"/>
      <c r="S140" s="71">
        <v>0</v>
      </c>
      <c r="T140" s="71"/>
      <c r="U140" s="69"/>
      <c r="V140" s="70"/>
      <c r="W140" s="69"/>
      <c r="X140" s="71"/>
      <c r="Y140" s="69"/>
      <c r="Z140" s="70"/>
      <c r="AA140" s="71"/>
      <c r="AB140" s="70"/>
      <c r="AC140" s="70"/>
      <c r="AD140" s="70"/>
      <c r="AE140" s="71"/>
      <c r="AF140" s="70"/>
      <c r="AG140" s="71">
        <v>0</v>
      </c>
      <c r="AH140" s="70"/>
      <c r="AI140" s="71"/>
      <c r="AJ140" s="70"/>
      <c r="AK140" s="69"/>
      <c r="AL140" s="70"/>
      <c r="AM140" s="71"/>
      <c r="AN140" s="71"/>
      <c r="AO140" s="69"/>
      <c r="AP140" s="70"/>
      <c r="AQ140" s="69"/>
      <c r="AR140" s="70"/>
      <c r="AS140" s="71"/>
      <c r="AT140" s="70"/>
      <c r="AU140" s="71"/>
      <c r="AV140" s="70"/>
      <c r="AW140" s="69"/>
      <c r="AX140" s="70"/>
      <c r="AY140" s="69"/>
      <c r="AZ140" s="71"/>
      <c r="BA140" s="69"/>
      <c r="BB140" s="70"/>
      <c r="BC140" s="69"/>
      <c r="BD140" s="70"/>
      <c r="BE140" s="69"/>
      <c r="BF140" s="70"/>
      <c r="BG140" s="69"/>
      <c r="BH140" s="70"/>
      <c r="BI140" s="69"/>
      <c r="BJ140" s="70"/>
      <c r="BK140" s="69"/>
      <c r="BL140" s="70"/>
      <c r="BM140" s="69"/>
      <c r="BN140" s="70"/>
      <c r="BO140" s="69"/>
      <c r="BP140" s="70"/>
      <c r="BQ140" s="69"/>
      <c r="BR140" s="70"/>
      <c r="BS140" s="69"/>
      <c r="BT140" s="70"/>
      <c r="BU140" s="69"/>
      <c r="BV140" s="70"/>
      <c r="BW140" s="69"/>
      <c r="BX140" s="70"/>
      <c r="BY140" s="73"/>
      <c r="BZ140" s="74"/>
      <c r="CA140" s="69"/>
      <c r="CB140" s="70"/>
      <c r="CC140" s="71"/>
      <c r="CD140" s="70"/>
      <c r="CE140" s="69"/>
      <c r="CF140" s="70">
        <f t="shared" si="204"/>
        <v>0</v>
      </c>
      <c r="CG140" s="69"/>
      <c r="CH140" s="70"/>
      <c r="CI140" s="69"/>
      <c r="CJ140" s="70"/>
      <c r="CK140" s="69"/>
      <c r="CL140" s="70">
        <f t="shared" si="205"/>
        <v>0</v>
      </c>
      <c r="CM140" s="71"/>
      <c r="CN140" s="70">
        <f t="shared" si="206"/>
        <v>0</v>
      </c>
      <c r="CO140" s="69"/>
      <c r="CP140" s="70"/>
      <c r="CQ140" s="69"/>
      <c r="CR140" s="70"/>
      <c r="CS140" s="71"/>
      <c r="CT140" s="70"/>
      <c r="CU140" s="71"/>
      <c r="CV140" s="70"/>
      <c r="CW140" s="71"/>
      <c r="CX140" s="70"/>
      <c r="CY140" s="69"/>
      <c r="CZ140" s="70">
        <f t="shared" si="207"/>
        <v>0</v>
      </c>
      <c r="DA140" s="69"/>
      <c r="DB140" s="70"/>
      <c r="DC140" s="69"/>
      <c r="DD140" s="70"/>
      <c r="DE140" s="71"/>
      <c r="DF140" s="70"/>
      <c r="DG140" s="69"/>
      <c r="DH140" s="70"/>
      <c r="DI140" s="69"/>
      <c r="DJ140" s="70"/>
      <c r="DK140" s="69"/>
      <c r="DL140" s="70"/>
      <c r="DM140" s="69"/>
      <c r="DN140" s="70"/>
      <c r="DO140" s="69"/>
      <c r="DP140" s="70"/>
      <c r="DQ140" s="69"/>
      <c r="DR140" s="70"/>
      <c r="DS140" s="69"/>
      <c r="DT140" s="70"/>
      <c r="DU140" s="69"/>
      <c r="DV140" s="70"/>
      <c r="DW140" s="69"/>
      <c r="DX140" s="70"/>
      <c r="DY140" s="69"/>
      <c r="DZ140" s="70"/>
      <c r="EA140" s="69"/>
      <c r="EB140" s="70"/>
      <c r="EC140" s="69"/>
      <c r="ED140" s="70"/>
      <c r="EE140" s="69"/>
      <c r="EF140" s="70"/>
      <c r="EG140" s="69"/>
      <c r="EH140" s="70"/>
      <c r="EI140" s="69"/>
      <c r="EJ140" s="70"/>
      <c r="EK140" s="69"/>
      <c r="EL140" s="70"/>
      <c r="EM140" s="69"/>
      <c r="EN140" s="70"/>
      <c r="EO140" s="75"/>
      <c r="EP140" s="75"/>
      <c r="EQ140" s="76">
        <f t="shared" si="151"/>
        <v>0</v>
      </c>
      <c r="ER140" s="76">
        <f t="shared" si="152"/>
        <v>0</v>
      </c>
    </row>
    <row r="141" spans="1:148" s="221" customFormat="1" ht="30" customHeight="1" x14ac:dyDescent="0.25">
      <c r="A141" s="54"/>
      <c r="B141" s="54">
        <v>84</v>
      </c>
      <c r="C141" s="218" t="s">
        <v>443</v>
      </c>
      <c r="D141" s="117" t="s">
        <v>444</v>
      </c>
      <c r="E141" s="64">
        <v>13916</v>
      </c>
      <c r="F141" s="65">
        <v>13.27</v>
      </c>
      <c r="G141" s="66">
        <v>0.31859999999999999</v>
      </c>
      <c r="H141" s="119">
        <v>1</v>
      </c>
      <c r="I141" s="120"/>
      <c r="J141" s="127"/>
      <c r="K141" s="118">
        <v>1.4</v>
      </c>
      <c r="L141" s="118">
        <v>1.68</v>
      </c>
      <c r="M141" s="118">
        <v>2.23</v>
      </c>
      <c r="N141" s="121">
        <v>2.57</v>
      </c>
      <c r="O141" s="69"/>
      <c r="P141" s="70"/>
      <c r="Q141" s="122"/>
      <c r="R141" s="70"/>
      <c r="S141" s="71">
        <v>0</v>
      </c>
      <c r="T141" s="71"/>
      <c r="U141" s="69"/>
      <c r="V141" s="70"/>
      <c r="W141" s="69"/>
      <c r="X141" s="71"/>
      <c r="Y141" s="69"/>
      <c r="Z141" s="70"/>
      <c r="AA141" s="71"/>
      <c r="AB141" s="70"/>
      <c r="AC141" s="70"/>
      <c r="AD141" s="70"/>
      <c r="AE141" s="71"/>
      <c r="AF141" s="70"/>
      <c r="AG141" s="71">
        <v>0</v>
      </c>
      <c r="AH141" s="70"/>
      <c r="AI141" s="71"/>
      <c r="AJ141" s="70"/>
      <c r="AK141" s="69"/>
      <c r="AL141" s="70"/>
      <c r="AM141" s="71"/>
      <c r="AN141" s="71"/>
      <c r="AO141" s="69"/>
      <c r="AP141" s="70"/>
      <c r="AQ141" s="69"/>
      <c r="AR141" s="70"/>
      <c r="AS141" s="71"/>
      <c r="AT141" s="70"/>
      <c r="AU141" s="71"/>
      <c r="AV141" s="70"/>
      <c r="AW141" s="69"/>
      <c r="AX141" s="70"/>
      <c r="AY141" s="69"/>
      <c r="AZ141" s="71"/>
      <c r="BA141" s="69"/>
      <c r="BB141" s="70"/>
      <c r="BC141" s="69"/>
      <c r="BD141" s="70"/>
      <c r="BE141" s="69"/>
      <c r="BF141" s="70"/>
      <c r="BG141" s="69"/>
      <c r="BH141" s="70"/>
      <c r="BI141" s="69"/>
      <c r="BJ141" s="70"/>
      <c r="BK141" s="69"/>
      <c r="BL141" s="70"/>
      <c r="BM141" s="69"/>
      <c r="BN141" s="70"/>
      <c r="BO141" s="69"/>
      <c r="BP141" s="70"/>
      <c r="BQ141" s="69"/>
      <c r="BR141" s="70"/>
      <c r="BS141" s="69"/>
      <c r="BT141" s="70"/>
      <c r="BU141" s="69"/>
      <c r="BV141" s="70"/>
      <c r="BW141" s="69"/>
      <c r="BX141" s="70"/>
      <c r="BY141" s="73"/>
      <c r="BZ141" s="74"/>
      <c r="CA141" s="69"/>
      <c r="CB141" s="70"/>
      <c r="CC141" s="71"/>
      <c r="CD141" s="70"/>
      <c r="CE141" s="69"/>
      <c r="CF141" s="70">
        <f t="shared" si="204"/>
        <v>0</v>
      </c>
      <c r="CG141" s="69"/>
      <c r="CH141" s="70"/>
      <c r="CI141" s="69"/>
      <c r="CJ141" s="70"/>
      <c r="CK141" s="69"/>
      <c r="CL141" s="70">
        <f t="shared" si="205"/>
        <v>0</v>
      </c>
      <c r="CM141" s="71"/>
      <c r="CN141" s="70">
        <f t="shared" si="206"/>
        <v>0</v>
      </c>
      <c r="CO141" s="69"/>
      <c r="CP141" s="70"/>
      <c r="CQ141" s="69"/>
      <c r="CR141" s="70"/>
      <c r="CS141" s="71"/>
      <c r="CT141" s="70"/>
      <c r="CU141" s="71"/>
      <c r="CV141" s="70"/>
      <c r="CW141" s="71"/>
      <c r="CX141" s="70"/>
      <c r="CY141" s="69"/>
      <c r="CZ141" s="70">
        <f t="shared" si="207"/>
        <v>0</v>
      </c>
      <c r="DA141" s="69"/>
      <c r="DB141" s="70"/>
      <c r="DC141" s="69"/>
      <c r="DD141" s="70"/>
      <c r="DE141" s="71"/>
      <c r="DF141" s="70"/>
      <c r="DG141" s="69"/>
      <c r="DH141" s="70"/>
      <c r="DI141" s="69"/>
      <c r="DJ141" s="70"/>
      <c r="DK141" s="69"/>
      <c r="DL141" s="70"/>
      <c r="DM141" s="69"/>
      <c r="DN141" s="70"/>
      <c r="DO141" s="69"/>
      <c r="DP141" s="70"/>
      <c r="DQ141" s="69"/>
      <c r="DR141" s="70"/>
      <c r="DS141" s="69"/>
      <c r="DT141" s="70"/>
      <c r="DU141" s="69"/>
      <c r="DV141" s="70"/>
      <c r="DW141" s="69"/>
      <c r="DX141" s="70"/>
      <c r="DY141" s="69"/>
      <c r="DZ141" s="70"/>
      <c r="EA141" s="69"/>
      <c r="EB141" s="70"/>
      <c r="EC141" s="69"/>
      <c r="ED141" s="70"/>
      <c r="EE141" s="69"/>
      <c r="EF141" s="70"/>
      <c r="EG141" s="69"/>
      <c r="EH141" s="70"/>
      <c r="EI141" s="69"/>
      <c r="EJ141" s="70"/>
      <c r="EK141" s="69"/>
      <c r="EL141" s="70"/>
      <c r="EM141" s="69"/>
      <c r="EN141" s="70"/>
      <c r="EO141" s="75"/>
      <c r="EP141" s="75"/>
      <c r="EQ141" s="76">
        <f t="shared" si="151"/>
        <v>0</v>
      </c>
      <c r="ER141" s="76">
        <f t="shared" si="152"/>
        <v>0</v>
      </c>
    </row>
    <row r="142" spans="1:148" s="221" customFormat="1" ht="30" customHeight="1" x14ac:dyDescent="0.25">
      <c r="A142" s="54"/>
      <c r="B142" s="54">
        <v>85</v>
      </c>
      <c r="C142" s="218" t="s">
        <v>445</v>
      </c>
      <c r="D142" s="117" t="s">
        <v>446</v>
      </c>
      <c r="E142" s="64">
        <v>13916</v>
      </c>
      <c r="F142" s="65">
        <v>25.33</v>
      </c>
      <c r="G142" s="66">
        <v>0.16689999999999999</v>
      </c>
      <c r="H142" s="119">
        <v>1</v>
      </c>
      <c r="I142" s="120"/>
      <c r="J142" s="127"/>
      <c r="K142" s="118">
        <v>1.4</v>
      </c>
      <c r="L142" s="118">
        <v>1.68</v>
      </c>
      <c r="M142" s="118">
        <v>2.23</v>
      </c>
      <c r="N142" s="121">
        <v>2.57</v>
      </c>
      <c r="O142" s="69"/>
      <c r="P142" s="71"/>
      <c r="Q142" s="122"/>
      <c r="R142" s="71"/>
      <c r="S142" s="71">
        <v>0</v>
      </c>
      <c r="T142" s="71"/>
      <c r="U142" s="69"/>
      <c r="V142" s="71"/>
      <c r="W142" s="69"/>
      <c r="X142" s="71"/>
      <c r="Y142" s="69"/>
      <c r="Z142" s="71"/>
      <c r="AA142" s="71"/>
      <c r="AB142" s="71"/>
      <c r="AC142" s="71"/>
      <c r="AD142" s="71"/>
      <c r="AE142" s="71"/>
      <c r="AF142" s="71"/>
      <c r="AG142" s="71">
        <v>0</v>
      </c>
      <c r="AH142" s="71"/>
      <c r="AI142" s="71"/>
      <c r="AJ142" s="71"/>
      <c r="AK142" s="69"/>
      <c r="AL142" s="71"/>
      <c r="AM142" s="71"/>
      <c r="AN142" s="71"/>
      <c r="AO142" s="69"/>
      <c r="AP142" s="71"/>
      <c r="AQ142" s="69"/>
      <c r="AR142" s="71"/>
      <c r="AS142" s="71"/>
      <c r="AT142" s="71"/>
      <c r="AU142" s="71"/>
      <c r="AV142" s="71"/>
      <c r="AW142" s="69"/>
      <c r="AX142" s="71"/>
      <c r="AY142" s="69"/>
      <c r="AZ142" s="71"/>
      <c r="BA142" s="69"/>
      <c r="BB142" s="71"/>
      <c r="BC142" s="69"/>
      <c r="BD142" s="71"/>
      <c r="BE142" s="69"/>
      <c r="BF142" s="71"/>
      <c r="BG142" s="69"/>
      <c r="BH142" s="71"/>
      <c r="BI142" s="69"/>
      <c r="BJ142" s="71"/>
      <c r="BK142" s="69"/>
      <c r="BL142" s="71"/>
      <c r="BM142" s="69"/>
      <c r="BN142" s="71"/>
      <c r="BO142" s="69"/>
      <c r="BP142" s="71"/>
      <c r="BQ142" s="69"/>
      <c r="BR142" s="71"/>
      <c r="BS142" s="69"/>
      <c r="BT142" s="71"/>
      <c r="BU142" s="69"/>
      <c r="BV142" s="71"/>
      <c r="BW142" s="69"/>
      <c r="BX142" s="71"/>
      <c r="BY142" s="73"/>
      <c r="BZ142" s="73"/>
      <c r="CA142" s="69"/>
      <c r="CB142" s="71"/>
      <c r="CC142" s="71"/>
      <c r="CD142" s="71"/>
      <c r="CE142" s="69"/>
      <c r="CF142" s="71">
        <f t="shared" si="204"/>
        <v>0</v>
      </c>
      <c r="CG142" s="69"/>
      <c r="CH142" s="71"/>
      <c r="CI142" s="69"/>
      <c r="CJ142" s="71"/>
      <c r="CK142" s="69"/>
      <c r="CL142" s="71">
        <f t="shared" si="205"/>
        <v>0</v>
      </c>
      <c r="CM142" s="71"/>
      <c r="CN142" s="70">
        <f t="shared" si="206"/>
        <v>0</v>
      </c>
      <c r="CO142" s="69"/>
      <c r="CP142" s="71"/>
      <c r="CQ142" s="69"/>
      <c r="CR142" s="71"/>
      <c r="CS142" s="71"/>
      <c r="CT142" s="71"/>
      <c r="CU142" s="71"/>
      <c r="CV142" s="71"/>
      <c r="CW142" s="71"/>
      <c r="CX142" s="71"/>
      <c r="CY142" s="69"/>
      <c r="CZ142" s="70">
        <f t="shared" si="207"/>
        <v>0</v>
      </c>
      <c r="DA142" s="69"/>
      <c r="DB142" s="71"/>
      <c r="DC142" s="69"/>
      <c r="DD142" s="71"/>
      <c r="DE142" s="71"/>
      <c r="DF142" s="71"/>
      <c r="DG142" s="69"/>
      <c r="DH142" s="71"/>
      <c r="DI142" s="69"/>
      <c r="DJ142" s="71"/>
      <c r="DK142" s="69"/>
      <c r="DL142" s="71"/>
      <c r="DM142" s="69"/>
      <c r="DN142" s="71"/>
      <c r="DO142" s="69"/>
      <c r="DP142" s="71"/>
      <c r="DQ142" s="69"/>
      <c r="DR142" s="71"/>
      <c r="DS142" s="69"/>
      <c r="DT142" s="71"/>
      <c r="DU142" s="69"/>
      <c r="DV142" s="71"/>
      <c r="DW142" s="69"/>
      <c r="DX142" s="71"/>
      <c r="DY142" s="69"/>
      <c r="DZ142" s="71"/>
      <c r="EA142" s="69"/>
      <c r="EB142" s="71"/>
      <c r="EC142" s="69"/>
      <c r="ED142" s="71"/>
      <c r="EE142" s="69"/>
      <c r="EF142" s="71"/>
      <c r="EG142" s="69"/>
      <c r="EH142" s="71"/>
      <c r="EI142" s="69"/>
      <c r="EJ142" s="71"/>
      <c r="EK142" s="69"/>
      <c r="EL142" s="71"/>
      <c r="EM142" s="69"/>
      <c r="EN142" s="71"/>
      <c r="EO142" s="75"/>
      <c r="EP142" s="75"/>
      <c r="EQ142" s="76">
        <f t="shared" si="151"/>
        <v>0</v>
      </c>
      <c r="ER142" s="76">
        <f t="shared" si="152"/>
        <v>0</v>
      </c>
    </row>
    <row r="143" spans="1:148" s="221" customFormat="1" ht="45" customHeight="1" x14ac:dyDescent="0.25">
      <c r="A143" s="54"/>
      <c r="B143" s="54">
        <v>86</v>
      </c>
      <c r="C143" s="218" t="s">
        <v>447</v>
      </c>
      <c r="D143" s="164" t="s">
        <v>448</v>
      </c>
      <c r="E143" s="64">
        <v>13916</v>
      </c>
      <c r="F143" s="165">
        <v>0.15</v>
      </c>
      <c r="G143" s="66"/>
      <c r="H143" s="119">
        <v>1</v>
      </c>
      <c r="I143" s="120"/>
      <c r="J143" s="127"/>
      <c r="K143" s="118">
        <v>1.4</v>
      </c>
      <c r="L143" s="118">
        <v>1.68</v>
      </c>
      <c r="M143" s="118">
        <v>2.23</v>
      </c>
      <c r="N143" s="121">
        <v>2.57</v>
      </c>
      <c r="O143" s="69"/>
      <c r="P143" s="70">
        <f t="shared" ref="P143:P146" si="208">O143*E143*F143*H143*K143*$P$9</f>
        <v>0</v>
      </c>
      <c r="Q143" s="122"/>
      <c r="R143" s="71"/>
      <c r="S143" s="71"/>
      <c r="T143" s="71"/>
      <c r="U143" s="69"/>
      <c r="V143" s="71"/>
      <c r="W143" s="69"/>
      <c r="X143" s="71"/>
      <c r="Y143" s="69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9"/>
      <c r="AL143" s="71"/>
      <c r="AM143" s="71"/>
      <c r="AN143" s="71"/>
      <c r="AO143" s="69"/>
      <c r="AP143" s="71"/>
      <c r="AQ143" s="69"/>
      <c r="AR143" s="71"/>
      <c r="AS143" s="71"/>
      <c r="AT143" s="71"/>
      <c r="AU143" s="71"/>
      <c r="AV143" s="71"/>
      <c r="AW143" s="69"/>
      <c r="AX143" s="71"/>
      <c r="AY143" s="69"/>
      <c r="AZ143" s="71"/>
      <c r="BA143" s="69"/>
      <c r="BB143" s="71"/>
      <c r="BC143" s="69"/>
      <c r="BD143" s="71"/>
      <c r="BE143" s="69"/>
      <c r="BF143" s="71"/>
      <c r="BG143" s="69"/>
      <c r="BH143" s="71"/>
      <c r="BI143" s="69"/>
      <c r="BJ143" s="71"/>
      <c r="BK143" s="69"/>
      <c r="BL143" s="71"/>
      <c r="BM143" s="69"/>
      <c r="BN143" s="71"/>
      <c r="BO143" s="69"/>
      <c r="BP143" s="71"/>
      <c r="BQ143" s="69"/>
      <c r="BR143" s="71"/>
      <c r="BS143" s="69"/>
      <c r="BT143" s="71"/>
      <c r="BU143" s="69"/>
      <c r="BV143" s="71"/>
      <c r="BW143" s="69"/>
      <c r="BX143" s="71"/>
      <c r="BY143" s="73"/>
      <c r="BZ143" s="73"/>
      <c r="CA143" s="69"/>
      <c r="CB143" s="71"/>
      <c r="CC143" s="71"/>
      <c r="CD143" s="71"/>
      <c r="CE143" s="69"/>
      <c r="CF143" s="71"/>
      <c r="CG143" s="69"/>
      <c r="CH143" s="71"/>
      <c r="CI143" s="69"/>
      <c r="CJ143" s="71"/>
      <c r="CK143" s="69"/>
      <c r="CL143" s="71"/>
      <c r="CM143" s="71"/>
      <c r="CN143" s="70">
        <f t="shared" si="206"/>
        <v>0</v>
      </c>
      <c r="CO143" s="69"/>
      <c r="CP143" s="71"/>
      <c r="CQ143" s="69"/>
      <c r="CR143" s="71"/>
      <c r="CS143" s="71"/>
      <c r="CT143" s="71"/>
      <c r="CU143" s="71"/>
      <c r="CV143" s="71"/>
      <c r="CW143" s="71"/>
      <c r="CX143" s="71"/>
      <c r="CY143" s="69"/>
      <c r="CZ143" s="70">
        <f t="shared" si="207"/>
        <v>0</v>
      </c>
      <c r="DA143" s="69"/>
      <c r="DB143" s="71"/>
      <c r="DC143" s="69"/>
      <c r="DD143" s="71"/>
      <c r="DE143" s="71"/>
      <c r="DF143" s="71"/>
      <c r="DG143" s="69"/>
      <c r="DH143" s="71"/>
      <c r="DI143" s="69"/>
      <c r="DJ143" s="71"/>
      <c r="DK143" s="69"/>
      <c r="DL143" s="71"/>
      <c r="DM143" s="69"/>
      <c r="DN143" s="71"/>
      <c r="DO143" s="69"/>
      <c r="DP143" s="71"/>
      <c r="DQ143" s="69"/>
      <c r="DR143" s="71"/>
      <c r="DS143" s="69"/>
      <c r="DT143" s="71"/>
      <c r="DU143" s="69"/>
      <c r="DV143" s="71"/>
      <c r="DW143" s="69"/>
      <c r="DX143" s="71"/>
      <c r="DY143" s="69"/>
      <c r="DZ143" s="71"/>
      <c r="EA143" s="69"/>
      <c r="EB143" s="71"/>
      <c r="EC143" s="69"/>
      <c r="ED143" s="71"/>
      <c r="EE143" s="69"/>
      <c r="EF143" s="71"/>
      <c r="EG143" s="69"/>
      <c r="EH143" s="71"/>
      <c r="EI143" s="69"/>
      <c r="EJ143" s="71"/>
      <c r="EK143" s="69"/>
      <c r="EL143" s="71"/>
      <c r="EM143" s="69"/>
      <c r="EN143" s="71"/>
      <c r="EO143" s="75"/>
      <c r="EP143" s="75"/>
      <c r="EQ143" s="76">
        <f t="shared" si="151"/>
        <v>0</v>
      </c>
      <c r="ER143" s="76">
        <f t="shared" si="152"/>
        <v>0</v>
      </c>
    </row>
    <row r="144" spans="1:148" s="221" customFormat="1" ht="45" customHeight="1" x14ac:dyDescent="0.25">
      <c r="A144" s="54"/>
      <c r="B144" s="54">
        <v>87</v>
      </c>
      <c r="C144" s="218" t="s">
        <v>449</v>
      </c>
      <c r="D144" s="164" t="s">
        <v>450</v>
      </c>
      <c r="E144" s="64">
        <v>13916</v>
      </c>
      <c r="F144" s="165">
        <v>0.69</v>
      </c>
      <c r="G144" s="66"/>
      <c r="H144" s="119">
        <v>1</v>
      </c>
      <c r="I144" s="120"/>
      <c r="J144" s="127"/>
      <c r="K144" s="118">
        <v>1.4</v>
      </c>
      <c r="L144" s="118">
        <v>1.68</v>
      </c>
      <c r="M144" s="118">
        <v>2.23</v>
      </c>
      <c r="N144" s="121">
        <v>2.57</v>
      </c>
      <c r="O144" s="69"/>
      <c r="P144" s="70">
        <f t="shared" si="208"/>
        <v>0</v>
      </c>
      <c r="Q144" s="122"/>
      <c r="R144" s="71"/>
      <c r="S144" s="71"/>
      <c r="T144" s="71"/>
      <c r="U144" s="69"/>
      <c r="V144" s="71"/>
      <c r="W144" s="69"/>
      <c r="X144" s="71"/>
      <c r="Y144" s="69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9"/>
      <c r="AL144" s="71"/>
      <c r="AM144" s="71"/>
      <c r="AN144" s="71"/>
      <c r="AO144" s="69"/>
      <c r="AP144" s="71"/>
      <c r="AQ144" s="69"/>
      <c r="AR144" s="71"/>
      <c r="AS144" s="71"/>
      <c r="AT144" s="71"/>
      <c r="AU144" s="71"/>
      <c r="AV144" s="71"/>
      <c r="AW144" s="69"/>
      <c r="AX144" s="71"/>
      <c r="AY144" s="69"/>
      <c r="AZ144" s="71"/>
      <c r="BA144" s="69"/>
      <c r="BB144" s="71"/>
      <c r="BC144" s="69"/>
      <c r="BD144" s="71"/>
      <c r="BE144" s="69"/>
      <c r="BF144" s="71"/>
      <c r="BG144" s="69"/>
      <c r="BH144" s="71"/>
      <c r="BI144" s="69"/>
      <c r="BJ144" s="71"/>
      <c r="BK144" s="69"/>
      <c r="BL144" s="71"/>
      <c r="BM144" s="69"/>
      <c r="BN144" s="71"/>
      <c r="BO144" s="69"/>
      <c r="BP144" s="71"/>
      <c r="BQ144" s="69"/>
      <c r="BR144" s="71"/>
      <c r="BS144" s="69"/>
      <c r="BT144" s="71"/>
      <c r="BU144" s="69"/>
      <c r="BV144" s="71"/>
      <c r="BW144" s="69"/>
      <c r="BX144" s="71"/>
      <c r="BY144" s="73"/>
      <c r="BZ144" s="73"/>
      <c r="CA144" s="69"/>
      <c r="CB144" s="71"/>
      <c r="CC144" s="71"/>
      <c r="CD144" s="71"/>
      <c r="CE144" s="69"/>
      <c r="CF144" s="71"/>
      <c r="CG144" s="69"/>
      <c r="CH144" s="71"/>
      <c r="CI144" s="69"/>
      <c r="CJ144" s="71"/>
      <c r="CK144" s="69"/>
      <c r="CL144" s="71"/>
      <c r="CM144" s="71"/>
      <c r="CN144" s="70">
        <f t="shared" si="206"/>
        <v>0</v>
      </c>
      <c r="CO144" s="69"/>
      <c r="CP144" s="71"/>
      <c r="CQ144" s="69"/>
      <c r="CR144" s="71"/>
      <c r="CS144" s="71"/>
      <c r="CT144" s="71"/>
      <c r="CU144" s="71"/>
      <c r="CV144" s="71"/>
      <c r="CW144" s="71"/>
      <c r="CX144" s="71"/>
      <c r="CY144" s="69"/>
      <c r="CZ144" s="70">
        <f t="shared" si="207"/>
        <v>0</v>
      </c>
      <c r="DA144" s="69"/>
      <c r="DB144" s="71"/>
      <c r="DC144" s="69"/>
      <c r="DD144" s="71"/>
      <c r="DE144" s="71"/>
      <c r="DF144" s="71"/>
      <c r="DG144" s="69"/>
      <c r="DH144" s="71"/>
      <c r="DI144" s="69"/>
      <c r="DJ144" s="71"/>
      <c r="DK144" s="69"/>
      <c r="DL144" s="71"/>
      <c r="DM144" s="69"/>
      <c r="DN144" s="71"/>
      <c r="DO144" s="69"/>
      <c r="DP144" s="71"/>
      <c r="DQ144" s="69"/>
      <c r="DR144" s="71"/>
      <c r="DS144" s="69"/>
      <c r="DT144" s="71"/>
      <c r="DU144" s="69"/>
      <c r="DV144" s="71"/>
      <c r="DW144" s="69"/>
      <c r="DX144" s="71"/>
      <c r="DY144" s="69"/>
      <c r="DZ144" s="71"/>
      <c r="EA144" s="69"/>
      <c r="EB144" s="71"/>
      <c r="EC144" s="69"/>
      <c r="ED144" s="71"/>
      <c r="EE144" s="69"/>
      <c r="EF144" s="71"/>
      <c r="EG144" s="69"/>
      <c r="EH144" s="71"/>
      <c r="EI144" s="69"/>
      <c r="EJ144" s="71"/>
      <c r="EK144" s="69"/>
      <c r="EL144" s="71"/>
      <c r="EM144" s="69"/>
      <c r="EN144" s="71"/>
      <c r="EO144" s="75"/>
      <c r="EP144" s="75"/>
      <c r="EQ144" s="76">
        <f t="shared" si="151"/>
        <v>0</v>
      </c>
      <c r="ER144" s="76">
        <f t="shared" si="152"/>
        <v>0</v>
      </c>
    </row>
    <row r="145" spans="1:148" s="221" customFormat="1" ht="45" customHeight="1" x14ac:dyDescent="0.25">
      <c r="A145" s="54"/>
      <c r="B145" s="54">
        <v>88</v>
      </c>
      <c r="C145" s="218" t="s">
        <v>451</v>
      </c>
      <c r="D145" s="164" t="s">
        <v>452</v>
      </c>
      <c r="E145" s="64">
        <v>13916</v>
      </c>
      <c r="F145" s="165">
        <v>1.57</v>
      </c>
      <c r="G145" s="66"/>
      <c r="H145" s="119">
        <v>1</v>
      </c>
      <c r="I145" s="120"/>
      <c r="J145" s="127"/>
      <c r="K145" s="118">
        <v>1.4</v>
      </c>
      <c r="L145" s="118">
        <v>1.68</v>
      </c>
      <c r="M145" s="118">
        <v>2.23</v>
      </c>
      <c r="N145" s="121">
        <v>2.57</v>
      </c>
      <c r="O145" s="69">
        <v>1</v>
      </c>
      <c r="P145" s="70">
        <f t="shared" si="208"/>
        <v>30587.368000000002</v>
      </c>
      <c r="Q145" s="122"/>
      <c r="R145" s="71"/>
      <c r="S145" s="71"/>
      <c r="T145" s="71"/>
      <c r="U145" s="69"/>
      <c r="V145" s="71"/>
      <c r="W145" s="69"/>
      <c r="X145" s="71"/>
      <c r="Y145" s="69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9"/>
      <c r="AL145" s="71"/>
      <c r="AM145" s="71"/>
      <c r="AN145" s="71"/>
      <c r="AO145" s="69"/>
      <c r="AP145" s="71"/>
      <c r="AQ145" s="69"/>
      <c r="AR145" s="71"/>
      <c r="AS145" s="71"/>
      <c r="AT145" s="71"/>
      <c r="AU145" s="71"/>
      <c r="AV145" s="71"/>
      <c r="AW145" s="69"/>
      <c r="AX145" s="71"/>
      <c r="AY145" s="69"/>
      <c r="AZ145" s="71"/>
      <c r="BA145" s="69"/>
      <c r="BB145" s="71"/>
      <c r="BC145" s="69"/>
      <c r="BD145" s="71"/>
      <c r="BE145" s="69"/>
      <c r="BF145" s="71"/>
      <c r="BG145" s="69"/>
      <c r="BH145" s="71"/>
      <c r="BI145" s="69"/>
      <c r="BJ145" s="71"/>
      <c r="BK145" s="69"/>
      <c r="BL145" s="71"/>
      <c r="BM145" s="69"/>
      <c r="BN145" s="71"/>
      <c r="BO145" s="69"/>
      <c r="BP145" s="71"/>
      <c r="BQ145" s="69"/>
      <c r="BR145" s="71"/>
      <c r="BS145" s="69"/>
      <c r="BT145" s="71"/>
      <c r="BU145" s="69"/>
      <c r="BV145" s="71"/>
      <c r="BW145" s="69"/>
      <c r="BX145" s="71"/>
      <c r="BY145" s="73"/>
      <c r="BZ145" s="73"/>
      <c r="CA145" s="69"/>
      <c r="CB145" s="71"/>
      <c r="CC145" s="71"/>
      <c r="CD145" s="71"/>
      <c r="CE145" s="69"/>
      <c r="CF145" s="71"/>
      <c r="CG145" s="69"/>
      <c r="CH145" s="71"/>
      <c r="CI145" s="69"/>
      <c r="CJ145" s="71"/>
      <c r="CK145" s="69"/>
      <c r="CL145" s="71"/>
      <c r="CM145" s="71"/>
      <c r="CN145" s="70">
        <f t="shared" si="206"/>
        <v>0</v>
      </c>
      <c r="CO145" s="69"/>
      <c r="CP145" s="71"/>
      <c r="CQ145" s="69"/>
      <c r="CR145" s="71"/>
      <c r="CS145" s="71"/>
      <c r="CT145" s="71"/>
      <c r="CU145" s="71"/>
      <c r="CV145" s="71"/>
      <c r="CW145" s="71"/>
      <c r="CX145" s="71"/>
      <c r="CY145" s="69"/>
      <c r="CZ145" s="71"/>
      <c r="DA145" s="69"/>
      <c r="DB145" s="71"/>
      <c r="DC145" s="69"/>
      <c r="DD145" s="71"/>
      <c r="DE145" s="71"/>
      <c r="DF145" s="71"/>
      <c r="DG145" s="69"/>
      <c r="DH145" s="71"/>
      <c r="DI145" s="69"/>
      <c r="DJ145" s="71"/>
      <c r="DK145" s="69"/>
      <c r="DL145" s="71"/>
      <c r="DM145" s="69"/>
      <c r="DN145" s="71"/>
      <c r="DO145" s="69"/>
      <c r="DP145" s="71"/>
      <c r="DQ145" s="69"/>
      <c r="DR145" s="71"/>
      <c r="DS145" s="69"/>
      <c r="DT145" s="71"/>
      <c r="DU145" s="69"/>
      <c r="DV145" s="71"/>
      <c r="DW145" s="69"/>
      <c r="DX145" s="71"/>
      <c r="DY145" s="69"/>
      <c r="DZ145" s="71"/>
      <c r="EA145" s="69"/>
      <c r="EB145" s="71"/>
      <c r="EC145" s="69"/>
      <c r="ED145" s="71"/>
      <c r="EE145" s="69"/>
      <c r="EF145" s="71"/>
      <c r="EG145" s="69"/>
      <c r="EH145" s="71"/>
      <c r="EI145" s="69"/>
      <c r="EJ145" s="71"/>
      <c r="EK145" s="69"/>
      <c r="EL145" s="71"/>
      <c r="EM145" s="69"/>
      <c r="EN145" s="71"/>
      <c r="EO145" s="75"/>
      <c r="EP145" s="75"/>
      <c r="EQ145" s="76">
        <f t="shared" ref="EQ145:EQ159" si="209">SUM(O145,Y145,Q145,S145,AA145,U145,W145,AE145,AG145,AI145,AK145,AM145,AS145,AU145,AW145,AQ145,CM145,CS145,CW145,CA145,CC145,DC145,DE145,DG145,DI145,DK145,DM145,DO145,AY145,AO145,BA145,BC145,BE145,BG145,BI145,BK145,BM145,BO145,BQ145,BS145,BU145,EE145,EG145,EA145,EC145,BW145,BY145,CU145,CO145,CQ145,CY145,DA145,CE145,CG145,CI145,CK145,DQ145,DS145,DU145,DW145,DY145,EI145,EK145,EM145)</f>
        <v>1</v>
      </c>
      <c r="ER145" s="76">
        <f t="shared" ref="ER145:ER159" si="210">SUM(P145,Z145,R145,T145,AB145,V145,X145,AF145,AH145,AJ145,AL145,AN145,AT145,AV145,AX145,AR145,CN145,CT145,CX145,CB145,CD145,DD145,DF145,DH145,DJ145,DL145,DN145,DP145,AZ145,AP145,BB145,BD145,BF145,BH145,BJ145,BL145,BN145,BP145,BR145,BT145,BV145,EF145,EH145,EB145,ED145,BX145,BZ145,CV145,CP145,CR145,CZ145,DB145,CF145,CH145,CJ145,CL145,DR145,DT145,DV145,DX145,DZ145,EJ145,EL145,EN145)</f>
        <v>30587.368000000002</v>
      </c>
    </row>
    <row r="146" spans="1:148" s="221" customFormat="1" ht="45" customHeight="1" x14ac:dyDescent="0.25">
      <c r="A146" s="54"/>
      <c r="B146" s="54">
        <v>89</v>
      </c>
      <c r="C146" s="218" t="s">
        <v>453</v>
      </c>
      <c r="D146" s="164" t="s">
        <v>454</v>
      </c>
      <c r="E146" s="64">
        <v>13916</v>
      </c>
      <c r="F146" s="165">
        <v>2.82</v>
      </c>
      <c r="G146" s="66"/>
      <c r="H146" s="119">
        <v>1</v>
      </c>
      <c r="I146" s="120"/>
      <c r="J146" s="127"/>
      <c r="K146" s="118">
        <v>1.4</v>
      </c>
      <c r="L146" s="118">
        <v>1.68</v>
      </c>
      <c r="M146" s="118">
        <v>2.23</v>
      </c>
      <c r="N146" s="121">
        <v>2.57</v>
      </c>
      <c r="O146" s="69">
        <v>15</v>
      </c>
      <c r="P146" s="70">
        <f t="shared" si="208"/>
        <v>824105.5199999999</v>
      </c>
      <c r="Q146" s="122"/>
      <c r="R146" s="71"/>
      <c r="S146" s="71"/>
      <c r="T146" s="71"/>
      <c r="U146" s="69"/>
      <c r="V146" s="71"/>
      <c r="W146" s="69"/>
      <c r="X146" s="71"/>
      <c r="Y146" s="69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9"/>
      <c r="AL146" s="71"/>
      <c r="AM146" s="71"/>
      <c r="AN146" s="71"/>
      <c r="AO146" s="69"/>
      <c r="AP146" s="71"/>
      <c r="AQ146" s="69"/>
      <c r="AR146" s="71"/>
      <c r="AS146" s="71"/>
      <c r="AT146" s="71"/>
      <c r="AU146" s="71"/>
      <c r="AV146" s="71"/>
      <c r="AW146" s="69"/>
      <c r="AX146" s="71"/>
      <c r="AY146" s="69"/>
      <c r="AZ146" s="71"/>
      <c r="BA146" s="69"/>
      <c r="BB146" s="71"/>
      <c r="BC146" s="69"/>
      <c r="BD146" s="71"/>
      <c r="BE146" s="69"/>
      <c r="BF146" s="71"/>
      <c r="BG146" s="69"/>
      <c r="BH146" s="71"/>
      <c r="BI146" s="69"/>
      <c r="BJ146" s="71"/>
      <c r="BK146" s="69"/>
      <c r="BL146" s="71"/>
      <c r="BM146" s="69"/>
      <c r="BN146" s="71"/>
      <c r="BO146" s="69"/>
      <c r="BP146" s="71"/>
      <c r="BQ146" s="69"/>
      <c r="BR146" s="71"/>
      <c r="BS146" s="69"/>
      <c r="BT146" s="71"/>
      <c r="BU146" s="69"/>
      <c r="BV146" s="71"/>
      <c r="BW146" s="69"/>
      <c r="BX146" s="71"/>
      <c r="BY146" s="73"/>
      <c r="BZ146" s="73"/>
      <c r="CA146" s="69"/>
      <c r="CB146" s="71"/>
      <c r="CC146" s="71"/>
      <c r="CD146" s="71"/>
      <c r="CE146" s="69"/>
      <c r="CF146" s="71"/>
      <c r="CG146" s="69"/>
      <c r="CH146" s="71"/>
      <c r="CI146" s="69"/>
      <c r="CJ146" s="71"/>
      <c r="CK146" s="69"/>
      <c r="CL146" s="71"/>
      <c r="CM146" s="71"/>
      <c r="CN146" s="70">
        <f t="shared" si="206"/>
        <v>0</v>
      </c>
      <c r="CO146" s="69"/>
      <c r="CP146" s="71"/>
      <c r="CQ146" s="69"/>
      <c r="CR146" s="71"/>
      <c r="CS146" s="71"/>
      <c r="CT146" s="71"/>
      <c r="CU146" s="71"/>
      <c r="CV146" s="71"/>
      <c r="CW146" s="71"/>
      <c r="CX146" s="71"/>
      <c r="CY146" s="69"/>
      <c r="CZ146" s="71"/>
      <c r="DA146" s="69"/>
      <c r="DB146" s="71"/>
      <c r="DC146" s="69"/>
      <c r="DD146" s="71"/>
      <c r="DE146" s="71"/>
      <c r="DF146" s="71"/>
      <c r="DG146" s="69"/>
      <c r="DH146" s="71"/>
      <c r="DI146" s="69"/>
      <c r="DJ146" s="71"/>
      <c r="DK146" s="69"/>
      <c r="DL146" s="71"/>
      <c r="DM146" s="69"/>
      <c r="DN146" s="71"/>
      <c r="DO146" s="69"/>
      <c r="DP146" s="71"/>
      <c r="DQ146" s="69"/>
      <c r="DR146" s="71"/>
      <c r="DS146" s="69"/>
      <c r="DT146" s="71"/>
      <c r="DU146" s="69"/>
      <c r="DV146" s="71"/>
      <c r="DW146" s="69"/>
      <c r="DX146" s="71"/>
      <c r="DY146" s="69"/>
      <c r="DZ146" s="71"/>
      <c r="EA146" s="69"/>
      <c r="EB146" s="71"/>
      <c r="EC146" s="69"/>
      <c r="ED146" s="71"/>
      <c r="EE146" s="69"/>
      <c r="EF146" s="71"/>
      <c r="EG146" s="69"/>
      <c r="EH146" s="71"/>
      <c r="EI146" s="69"/>
      <c r="EJ146" s="71"/>
      <c r="EK146" s="69"/>
      <c r="EL146" s="71"/>
      <c r="EM146" s="69"/>
      <c r="EN146" s="71"/>
      <c r="EO146" s="75"/>
      <c r="EP146" s="75"/>
      <c r="EQ146" s="76">
        <f t="shared" si="209"/>
        <v>15</v>
      </c>
      <c r="ER146" s="76">
        <f t="shared" si="210"/>
        <v>824105.5199999999</v>
      </c>
    </row>
    <row r="147" spans="1:148" s="221" customFormat="1" ht="45" customHeight="1" x14ac:dyDescent="0.25">
      <c r="A147" s="54"/>
      <c r="B147" s="54">
        <v>90</v>
      </c>
      <c r="C147" s="218" t="s">
        <v>455</v>
      </c>
      <c r="D147" s="117" t="s">
        <v>456</v>
      </c>
      <c r="E147" s="64">
        <v>13916</v>
      </c>
      <c r="F147" s="165">
        <v>0.31</v>
      </c>
      <c r="G147" s="220">
        <v>0.51060000000000005</v>
      </c>
      <c r="H147" s="119">
        <v>1</v>
      </c>
      <c r="I147" s="120"/>
      <c r="J147" s="127"/>
      <c r="K147" s="118">
        <v>1.4</v>
      </c>
      <c r="L147" s="118">
        <v>1.68</v>
      </c>
      <c r="M147" s="118">
        <v>2.23</v>
      </c>
      <c r="N147" s="121">
        <v>2.57</v>
      </c>
      <c r="O147" s="69"/>
      <c r="P147" s="137">
        <f t="shared" ref="P147:P158" si="211">(O147*$E147*$F147*((1-$G147)+$G147*$K147*$H147))</f>
        <v>0</v>
      </c>
      <c r="Q147" s="122"/>
      <c r="R147" s="137">
        <f t="shared" ref="R147:R158" si="212">(Q147*$E147*$F147*((1-$G147)+$G147*$K147*$H147))</f>
        <v>0</v>
      </c>
      <c r="S147" s="71"/>
      <c r="T147" s="69">
        <f t="shared" ref="T147:T158" si="213">(S147*$E147*$F147*((1-$G147)+$G147*$K147*$H147))</f>
        <v>0</v>
      </c>
      <c r="U147" s="69"/>
      <c r="V147" s="137">
        <f t="shared" ref="V147:V158" si="214">(U147*$E147*$F147*((1-$G147)+$G147*$K147*$H147))</f>
        <v>0</v>
      </c>
      <c r="W147" s="69"/>
      <c r="X147" s="137">
        <f t="shared" ref="X147:X158" si="215">(W147*$E147*$F147*((1-$G147)+$G147*$K147*$H147))</f>
        <v>0</v>
      </c>
      <c r="Y147" s="69"/>
      <c r="Z147" s="71"/>
      <c r="AA147" s="71"/>
      <c r="AB147" s="137">
        <f t="shared" ref="AB147:AB158" si="216">(AA147*$E147*$F147*((1-$G147)+$G147*$K147*$H147))</f>
        <v>0</v>
      </c>
      <c r="AC147" s="71"/>
      <c r="AD147" s="71"/>
      <c r="AE147" s="71"/>
      <c r="AF147" s="137">
        <f t="shared" ref="AF147:AF158" si="217">(AE147*$E147*$F147*((1-$G147)+$G147*$K147*$H147))</f>
        <v>0</v>
      </c>
      <c r="AG147" s="71"/>
      <c r="AH147" s="137">
        <f t="shared" ref="AH147:AH158" si="218">(AG147*$E147*$F147*((1-$G147)+$G147*$L147*$H147))</f>
        <v>0</v>
      </c>
      <c r="AI147" s="71"/>
      <c r="AJ147" s="137">
        <f t="shared" ref="AJ147:AJ158" si="219">(AI147*$E147*$F147*((1-$G147)+$G147*$L147*$H147))</f>
        <v>0</v>
      </c>
      <c r="AK147" s="69"/>
      <c r="AL147" s="137">
        <f t="shared" ref="AL147:AL158" si="220">(AK147*$E147*$F147*((1-$G147)+$G147*$K147*$H147))</f>
        <v>0</v>
      </c>
      <c r="AM147" s="71"/>
      <c r="AN147" s="71"/>
      <c r="AO147" s="69"/>
      <c r="AP147" s="137">
        <f t="shared" ref="AP147:AP158" si="221">(AO147*$E147*$F147*((1-$G147)+$G147*$K147*$H147))</f>
        <v>0</v>
      </c>
      <c r="AQ147" s="69"/>
      <c r="AR147" s="137">
        <f t="shared" ref="AR147:AR158" si="222">(AQ147*$E147*$F147*((1-$G147)+$G147*$K147*$H147))</f>
        <v>0</v>
      </c>
      <c r="AS147" s="71"/>
      <c r="AT147" s="137">
        <f t="shared" ref="AT147:AT158" si="223">(AS147*$E147*$F147*((1-$G147)+$G147*$K147*$H147))</f>
        <v>0</v>
      </c>
      <c r="AU147" s="71"/>
      <c r="AV147" s="137">
        <f t="shared" ref="AV147:AV158" si="224">(AU147*$E147*$F147*((1-$G147)+$G147*$K147*$H147))</f>
        <v>0</v>
      </c>
      <c r="AW147" s="69"/>
      <c r="AX147" s="137">
        <f t="shared" ref="AX147:AX158" si="225">(AW147*$E147*$F147*((1-$G147)+$G147*$K147*$H147))</f>
        <v>0</v>
      </c>
      <c r="AY147" s="69"/>
      <c r="AZ147" s="137">
        <f t="shared" ref="AZ147:AZ158" si="226">(AY147*$E147*$F147*((1-$G147)+$G147*$K147*$H147))</f>
        <v>0</v>
      </c>
      <c r="BA147" s="69"/>
      <c r="BB147" s="69">
        <f t="shared" ref="BB147:BB158" si="227">(BA147*$E147*$F147*((1-$G147)+$G147*$K147*$H147))</f>
        <v>0</v>
      </c>
      <c r="BC147" s="69"/>
      <c r="BD147" s="137">
        <f t="shared" ref="BD147:BD158" si="228">(BC147*$E147*$F147*((1-$G147)+$G147*$K147*$H147))</f>
        <v>0</v>
      </c>
      <c r="BE147" s="69"/>
      <c r="BF147" s="137">
        <f t="shared" ref="BF147:BF158" si="229">(BE147*$E147*$F147*((1-$G147)+$G147*$K147*$H147))</f>
        <v>0</v>
      </c>
      <c r="BG147" s="69"/>
      <c r="BH147" s="137">
        <f t="shared" ref="BH147:BH158" si="230">(BG147*$E147*$F147*((1-$G147)+$G147*$K147*$H147))</f>
        <v>0</v>
      </c>
      <c r="BI147" s="69"/>
      <c r="BJ147" s="69">
        <f t="shared" ref="BJ147:BJ158" si="231">(BI147*$E147*$F147*((1-$G147)+$G147*$K147*$H147))</f>
        <v>0</v>
      </c>
      <c r="BK147" s="69"/>
      <c r="BL147" s="137">
        <f t="shared" ref="BL147:BL158" si="232">(BK147*$E147*$F147*((1-$G147)+$G147*$K147*$H147))</f>
        <v>0</v>
      </c>
      <c r="BM147" s="69"/>
      <c r="BN147" s="137">
        <f t="shared" ref="BN147:BN158" si="233">(BM147*$E147*$F147*((1-$G147)+$G147*$K147*$H147))</f>
        <v>0</v>
      </c>
      <c r="BO147" s="69"/>
      <c r="BP147" s="137">
        <f t="shared" ref="BP147:BP158" si="234">(BO147*$E147*$F147*((1-$G147)+$G147*$K147*$H147))</f>
        <v>0</v>
      </c>
      <c r="BQ147" s="69"/>
      <c r="BR147" s="137">
        <f t="shared" ref="BR147:BR158" si="235">(BQ147*$E147*$F147*((1-$G147)+$G147*$K147*$H147))</f>
        <v>0</v>
      </c>
      <c r="BS147" s="69"/>
      <c r="BT147" s="137">
        <f t="shared" ref="BT147:BT158" si="236">(BS147*$E147*$F147*((1-$G147)+$G147*$K147*$H147))</f>
        <v>0</v>
      </c>
      <c r="BU147" s="69"/>
      <c r="BV147" s="137">
        <f t="shared" ref="BV147:BV158" si="237">(BU147*$E147*$F147*((1-$G147)+$G147*$K147*$H147))</f>
        <v>0</v>
      </c>
      <c r="BW147" s="69"/>
      <c r="BX147" s="137">
        <f t="shared" ref="BX147:BX158" si="238">(BW147*$E147*$F147*((1-$G147)+$G147*$K147*$H147))</f>
        <v>0</v>
      </c>
      <c r="BY147" s="73"/>
      <c r="BZ147" s="137">
        <f t="shared" ref="BZ147:BZ158" si="239">(BY147*$E147*$F147*((1-$G147)+$G147*$K147*$H147))</f>
        <v>0</v>
      </c>
      <c r="CA147" s="69"/>
      <c r="CB147" s="137">
        <f t="shared" ref="CB147:CB158" si="240">(CA147*$E147*$F147*((1-$G147)+$G147*$K147*$H147))</f>
        <v>0</v>
      </c>
      <c r="CC147" s="71"/>
      <c r="CD147" s="137">
        <f t="shared" ref="CD147:CD158" si="241">(CC147*$E147*$F147*((1-$G147)+$G147*$K147*$H147))</f>
        <v>0</v>
      </c>
      <c r="CE147" s="69"/>
      <c r="CF147" s="137">
        <f t="shared" ref="CF147:CF158" si="242">(CE147*$E147*$F147*((1-$G147)+$G147*$K147*$H147))</f>
        <v>0</v>
      </c>
      <c r="CG147" s="69"/>
      <c r="CH147" s="137">
        <f t="shared" ref="CH147:CH158" si="243">(CG147*$E147*$F147*((1-$G147)+$G147*$K147*$H147))</f>
        <v>0</v>
      </c>
      <c r="CI147" s="69"/>
      <c r="CJ147" s="137">
        <f t="shared" ref="CJ147:CJ158" si="244">(CI147*$E147*$F147*((1-$G147)+$G147*$K147*$H147))</f>
        <v>0</v>
      </c>
      <c r="CK147" s="69"/>
      <c r="CL147" s="137">
        <f t="shared" ref="CL147:CL158" si="245">(CK147*$E147*$F147*((1-$G147)+$G147*$K147*$H147))</f>
        <v>0</v>
      </c>
      <c r="CM147" s="71"/>
      <c r="CN147" s="137">
        <f>(CM147*$E147*$F147*((1-$G147)+$G147*$L147*$H147))</f>
        <v>0</v>
      </c>
      <c r="CO147" s="69"/>
      <c r="CP147" s="137">
        <f t="shared" ref="CP147:CP158" si="246">(CO147*$E147*$F147*((1-$G147)+$G147*$L147*$H147))</f>
        <v>0</v>
      </c>
      <c r="CQ147" s="69"/>
      <c r="CR147" s="137">
        <f t="shared" ref="CR147:CR158" si="247">(CQ147*$E147*$F147*((1-$G147)+$G147*$L147*$H147))</f>
        <v>0</v>
      </c>
      <c r="CS147" s="71"/>
      <c r="CT147" s="137"/>
      <c r="CU147" s="71"/>
      <c r="CV147" s="137"/>
      <c r="CW147" s="71"/>
      <c r="CX147" s="137"/>
      <c r="CY147" s="69"/>
      <c r="CZ147" s="137">
        <f t="shared" ref="CZ147:CZ158" si="248">(CY147*$E147*$F147*((1-$G147)+$G147*$L147*$H147))</f>
        <v>0</v>
      </c>
      <c r="DA147" s="69"/>
      <c r="DB147" s="137"/>
      <c r="DC147" s="69"/>
      <c r="DD147" s="137">
        <f>(DC147*$E147*$F147*((1-$G147)+$G147*$L147*$H147))</f>
        <v>0</v>
      </c>
      <c r="DE147" s="71"/>
      <c r="DF147" s="137"/>
      <c r="DG147" s="69"/>
      <c r="DH147" s="137"/>
      <c r="DI147" s="69"/>
      <c r="DJ147" s="137"/>
      <c r="DK147" s="69"/>
      <c r="DL147" s="137"/>
      <c r="DM147" s="69"/>
      <c r="DN147" s="137"/>
      <c r="DO147" s="69"/>
      <c r="DP147" s="137">
        <f t="shared" ref="DP147:DP158" si="249">(DO147*$E147*$F147*((1-$G147)+$G147*$L147*$H147))</f>
        <v>0</v>
      </c>
      <c r="DQ147" s="69"/>
      <c r="DR147" s="137"/>
      <c r="DS147" s="69"/>
      <c r="DT147" s="137"/>
      <c r="DU147" s="69"/>
      <c r="DV147" s="137"/>
      <c r="DW147" s="69"/>
      <c r="DX147" s="137"/>
      <c r="DY147" s="69"/>
      <c r="DZ147" s="137"/>
      <c r="EA147" s="69"/>
      <c r="EB147" s="137">
        <f t="shared" ref="EB147:EB158" si="250">(EA147*$E147*$F147*((1-$G147)+$G147*$K147*$H147))</f>
        <v>0</v>
      </c>
      <c r="EC147" s="69"/>
      <c r="ED147" s="137">
        <f t="shared" ref="ED147:ED158" si="251">(EC147*$E147*$F147*((1-$G147)+$G147*$K147*$H147))</f>
        <v>0</v>
      </c>
      <c r="EE147" s="69"/>
      <c r="EF147" s="137">
        <f t="shared" ref="EF147:EF158" si="252">(EE147*$E147*$F147*((1-$G147)+$G147*$K147*$H147))</f>
        <v>0</v>
      </c>
      <c r="EG147" s="69"/>
      <c r="EH147" s="137">
        <f t="shared" ref="EH147:EH158" si="253">(EG147*$E147*$F147*((1-$G147)+$G147*$K147*$H147))</f>
        <v>0</v>
      </c>
      <c r="EI147" s="69"/>
      <c r="EJ147" s="71"/>
      <c r="EK147" s="69"/>
      <c r="EL147" s="137">
        <f t="shared" ref="EL147:EL158" si="254">(EK147*$E147*$F147*((1-$G147)+$G147*$K147*$H147))</f>
        <v>0</v>
      </c>
      <c r="EM147" s="69"/>
      <c r="EN147" s="137">
        <f t="shared" ref="EN147:EN158" si="255">(EM147*$E147*$F147*((1-$G147)+$G147*$L147*$H147))</f>
        <v>0</v>
      </c>
      <c r="EO147" s="75"/>
      <c r="EP147" s="75"/>
      <c r="EQ147" s="76">
        <f t="shared" si="209"/>
        <v>0</v>
      </c>
      <c r="ER147" s="76">
        <f t="shared" si="210"/>
        <v>0</v>
      </c>
    </row>
    <row r="148" spans="1:148" s="221" customFormat="1" ht="45" customHeight="1" x14ac:dyDescent="0.25">
      <c r="A148" s="54"/>
      <c r="B148" s="54">
        <v>91</v>
      </c>
      <c r="C148" s="218" t="s">
        <v>457</v>
      </c>
      <c r="D148" s="117" t="s">
        <v>458</v>
      </c>
      <c r="E148" s="64">
        <v>13916</v>
      </c>
      <c r="F148" s="165">
        <v>1.36</v>
      </c>
      <c r="G148" s="220">
        <v>0.51060000000000005</v>
      </c>
      <c r="H148" s="119">
        <v>1</v>
      </c>
      <c r="I148" s="120"/>
      <c r="J148" s="127"/>
      <c r="K148" s="118">
        <v>1.4</v>
      </c>
      <c r="L148" s="118">
        <v>1.68</v>
      </c>
      <c r="M148" s="118">
        <v>2.23</v>
      </c>
      <c r="N148" s="121">
        <v>2.57</v>
      </c>
      <c r="O148" s="69">
        <v>50</v>
      </c>
      <c r="P148" s="137">
        <f>(O148*$E148*$F148*((1-$G148)+$G148*$K148*$H148))</f>
        <v>1139557.86112</v>
      </c>
      <c r="Q148" s="122"/>
      <c r="R148" s="137">
        <f t="shared" si="212"/>
        <v>0</v>
      </c>
      <c r="S148" s="71"/>
      <c r="T148" s="69">
        <f t="shared" si="213"/>
        <v>0</v>
      </c>
      <c r="U148" s="69"/>
      <c r="V148" s="137">
        <f t="shared" si="214"/>
        <v>0</v>
      </c>
      <c r="W148" s="69"/>
      <c r="X148" s="137">
        <f t="shared" si="215"/>
        <v>0</v>
      </c>
      <c r="Y148" s="69"/>
      <c r="Z148" s="71"/>
      <c r="AA148" s="71"/>
      <c r="AB148" s="137">
        <f t="shared" si="216"/>
        <v>0</v>
      </c>
      <c r="AC148" s="71"/>
      <c r="AD148" s="71"/>
      <c r="AE148" s="71"/>
      <c r="AF148" s="137">
        <f t="shared" si="217"/>
        <v>0</v>
      </c>
      <c r="AG148" s="71"/>
      <c r="AH148" s="137">
        <f t="shared" si="218"/>
        <v>0</v>
      </c>
      <c r="AI148" s="71"/>
      <c r="AJ148" s="137">
        <f t="shared" si="219"/>
        <v>0</v>
      </c>
      <c r="AK148" s="69"/>
      <c r="AL148" s="137">
        <f t="shared" si="220"/>
        <v>0</v>
      </c>
      <c r="AM148" s="71"/>
      <c r="AN148" s="71"/>
      <c r="AO148" s="69"/>
      <c r="AP148" s="137">
        <f t="shared" si="221"/>
        <v>0</v>
      </c>
      <c r="AQ148" s="69"/>
      <c r="AR148" s="137">
        <f>(AQ148*$E148*$F148*((1-$G148)+$G148*$K148*$H148))</f>
        <v>0</v>
      </c>
      <c r="AS148" s="71"/>
      <c r="AT148" s="137">
        <f t="shared" si="223"/>
        <v>0</v>
      </c>
      <c r="AU148" s="71"/>
      <c r="AV148" s="137">
        <f t="shared" si="224"/>
        <v>0</v>
      </c>
      <c r="AW148" s="69"/>
      <c r="AX148" s="137">
        <f t="shared" si="225"/>
        <v>0</v>
      </c>
      <c r="AY148" s="69"/>
      <c r="AZ148" s="137">
        <f t="shared" si="226"/>
        <v>0</v>
      </c>
      <c r="BA148" s="69"/>
      <c r="BB148" s="69">
        <f t="shared" si="227"/>
        <v>0</v>
      </c>
      <c r="BC148" s="69"/>
      <c r="BD148" s="137">
        <f t="shared" si="228"/>
        <v>0</v>
      </c>
      <c r="BE148" s="69"/>
      <c r="BF148" s="137">
        <f t="shared" si="229"/>
        <v>0</v>
      </c>
      <c r="BG148" s="69"/>
      <c r="BH148" s="137">
        <f t="shared" si="230"/>
        <v>0</v>
      </c>
      <c r="BI148" s="69"/>
      <c r="BJ148" s="69">
        <f t="shared" si="231"/>
        <v>0</v>
      </c>
      <c r="BK148" s="69"/>
      <c r="BL148" s="137">
        <f t="shared" si="232"/>
        <v>0</v>
      </c>
      <c r="BM148" s="69"/>
      <c r="BN148" s="137">
        <f t="shared" si="233"/>
        <v>0</v>
      </c>
      <c r="BO148" s="69"/>
      <c r="BP148" s="137">
        <f t="shared" si="234"/>
        <v>0</v>
      </c>
      <c r="BQ148" s="69"/>
      <c r="BR148" s="137">
        <f t="shared" si="235"/>
        <v>0</v>
      </c>
      <c r="BS148" s="69"/>
      <c r="BT148" s="137">
        <f t="shared" si="236"/>
        <v>0</v>
      </c>
      <c r="BU148" s="69"/>
      <c r="BV148" s="137">
        <f t="shared" si="237"/>
        <v>0</v>
      </c>
      <c r="BW148" s="69"/>
      <c r="BX148" s="137">
        <f t="shared" si="238"/>
        <v>0</v>
      </c>
      <c r="BY148" s="73"/>
      <c r="BZ148" s="137">
        <f t="shared" si="239"/>
        <v>0</v>
      </c>
      <c r="CA148" s="69"/>
      <c r="CB148" s="137">
        <f t="shared" si="240"/>
        <v>0</v>
      </c>
      <c r="CC148" s="71"/>
      <c r="CD148" s="137">
        <f t="shared" si="241"/>
        <v>0</v>
      </c>
      <c r="CE148" s="69"/>
      <c r="CF148" s="137">
        <f t="shared" si="242"/>
        <v>0</v>
      </c>
      <c r="CG148" s="69"/>
      <c r="CH148" s="137">
        <f t="shared" si="243"/>
        <v>0</v>
      </c>
      <c r="CI148" s="69"/>
      <c r="CJ148" s="137">
        <f t="shared" si="244"/>
        <v>0</v>
      </c>
      <c r="CK148" s="69"/>
      <c r="CL148" s="137">
        <f t="shared" si="245"/>
        <v>0</v>
      </c>
      <c r="CM148" s="71"/>
      <c r="CN148" s="137">
        <f t="shared" ref="CN148:CN158" si="256">(CM148*$E148*$F148*((1-$G148)+$G148*$L148*$H148))</f>
        <v>0</v>
      </c>
      <c r="CO148" s="69"/>
      <c r="CP148" s="137">
        <f t="shared" si="246"/>
        <v>0</v>
      </c>
      <c r="CQ148" s="69"/>
      <c r="CR148" s="137">
        <f t="shared" si="247"/>
        <v>0</v>
      </c>
      <c r="CS148" s="71"/>
      <c r="CT148" s="137"/>
      <c r="CU148" s="71"/>
      <c r="CV148" s="137"/>
      <c r="CW148" s="71"/>
      <c r="CX148" s="137"/>
      <c r="CY148" s="69"/>
      <c r="CZ148" s="137">
        <f t="shared" si="248"/>
        <v>0</v>
      </c>
      <c r="DA148" s="69"/>
      <c r="DB148" s="137"/>
      <c r="DC148" s="69"/>
      <c r="DD148" s="137">
        <f t="shared" ref="DD148:DD158" si="257">(DC148*$E148*$F148*((1-$G148)+$G148*$L148*$H148))</f>
        <v>0</v>
      </c>
      <c r="DE148" s="71"/>
      <c r="DF148" s="137"/>
      <c r="DG148" s="69"/>
      <c r="DH148" s="137"/>
      <c r="DI148" s="69"/>
      <c r="DJ148" s="137"/>
      <c r="DK148" s="69"/>
      <c r="DL148" s="137"/>
      <c r="DM148" s="69"/>
      <c r="DN148" s="137"/>
      <c r="DO148" s="69"/>
      <c r="DP148" s="137">
        <f t="shared" si="249"/>
        <v>0</v>
      </c>
      <c r="DQ148" s="69"/>
      <c r="DR148" s="137"/>
      <c r="DS148" s="69"/>
      <c r="DT148" s="137"/>
      <c r="DU148" s="69"/>
      <c r="DV148" s="137"/>
      <c r="DW148" s="69"/>
      <c r="DX148" s="137"/>
      <c r="DY148" s="69"/>
      <c r="DZ148" s="137"/>
      <c r="EA148" s="69"/>
      <c r="EB148" s="137">
        <f t="shared" si="250"/>
        <v>0</v>
      </c>
      <c r="EC148" s="69"/>
      <c r="ED148" s="137">
        <f t="shared" si="251"/>
        <v>0</v>
      </c>
      <c r="EE148" s="69"/>
      <c r="EF148" s="137">
        <f t="shared" si="252"/>
        <v>0</v>
      </c>
      <c r="EG148" s="69"/>
      <c r="EH148" s="137">
        <f t="shared" si="253"/>
        <v>0</v>
      </c>
      <c r="EI148" s="69"/>
      <c r="EJ148" s="71"/>
      <c r="EK148" s="69"/>
      <c r="EL148" s="137">
        <f t="shared" si="254"/>
        <v>0</v>
      </c>
      <c r="EM148" s="69"/>
      <c r="EN148" s="137">
        <f t="shared" si="255"/>
        <v>0</v>
      </c>
      <c r="EO148" s="75"/>
      <c r="EP148" s="75"/>
      <c r="EQ148" s="76">
        <f t="shared" si="209"/>
        <v>50</v>
      </c>
      <c r="ER148" s="76">
        <f t="shared" si="210"/>
        <v>1139557.86112</v>
      </c>
    </row>
    <row r="149" spans="1:148" s="221" customFormat="1" ht="45" customHeight="1" x14ac:dyDescent="0.25">
      <c r="A149" s="54"/>
      <c r="B149" s="54">
        <v>92</v>
      </c>
      <c r="C149" s="218" t="s">
        <v>459</v>
      </c>
      <c r="D149" s="117" t="s">
        <v>460</v>
      </c>
      <c r="E149" s="64">
        <v>13916</v>
      </c>
      <c r="F149" s="165">
        <v>3.06</v>
      </c>
      <c r="G149" s="220">
        <v>0.51060000000000005</v>
      </c>
      <c r="H149" s="119">
        <v>1</v>
      </c>
      <c r="I149" s="120"/>
      <c r="J149" s="127"/>
      <c r="K149" s="118">
        <v>1.4</v>
      </c>
      <c r="L149" s="118">
        <v>1.68</v>
      </c>
      <c r="M149" s="118">
        <v>2.23</v>
      </c>
      <c r="N149" s="121">
        <v>2.57</v>
      </c>
      <c r="O149" s="69">
        <v>50</v>
      </c>
      <c r="P149" s="137">
        <f t="shared" si="211"/>
        <v>2564005.1875200002</v>
      </c>
      <c r="Q149" s="122"/>
      <c r="R149" s="137">
        <f t="shared" si="212"/>
        <v>0</v>
      </c>
      <c r="S149" s="71"/>
      <c r="T149" s="69">
        <f t="shared" si="213"/>
        <v>0</v>
      </c>
      <c r="U149" s="69"/>
      <c r="V149" s="137">
        <f t="shared" si="214"/>
        <v>0</v>
      </c>
      <c r="W149" s="69"/>
      <c r="X149" s="137">
        <f t="shared" si="215"/>
        <v>0</v>
      </c>
      <c r="Y149" s="69"/>
      <c r="Z149" s="71"/>
      <c r="AA149" s="71"/>
      <c r="AB149" s="137">
        <f t="shared" si="216"/>
        <v>0</v>
      </c>
      <c r="AC149" s="71"/>
      <c r="AD149" s="71"/>
      <c r="AE149" s="71"/>
      <c r="AF149" s="137">
        <f t="shared" si="217"/>
        <v>0</v>
      </c>
      <c r="AG149" s="71"/>
      <c r="AH149" s="137">
        <f t="shared" si="218"/>
        <v>0</v>
      </c>
      <c r="AI149" s="71"/>
      <c r="AJ149" s="137">
        <f t="shared" si="219"/>
        <v>0</v>
      </c>
      <c r="AK149" s="69"/>
      <c r="AL149" s="137">
        <f t="shared" si="220"/>
        <v>0</v>
      </c>
      <c r="AM149" s="71"/>
      <c r="AN149" s="71"/>
      <c r="AO149" s="69"/>
      <c r="AP149" s="137">
        <f t="shared" si="221"/>
        <v>0</v>
      </c>
      <c r="AQ149" s="69"/>
      <c r="AR149" s="137">
        <f t="shared" si="222"/>
        <v>0</v>
      </c>
      <c r="AS149" s="71"/>
      <c r="AT149" s="137">
        <f t="shared" si="223"/>
        <v>0</v>
      </c>
      <c r="AU149" s="71"/>
      <c r="AV149" s="137">
        <f t="shared" si="224"/>
        <v>0</v>
      </c>
      <c r="AW149" s="69"/>
      <c r="AX149" s="137">
        <f t="shared" si="225"/>
        <v>0</v>
      </c>
      <c r="AY149" s="69"/>
      <c r="AZ149" s="137">
        <f t="shared" si="226"/>
        <v>0</v>
      </c>
      <c r="BA149" s="69"/>
      <c r="BB149" s="69">
        <f t="shared" si="227"/>
        <v>0</v>
      </c>
      <c r="BC149" s="69"/>
      <c r="BD149" s="137">
        <f t="shared" si="228"/>
        <v>0</v>
      </c>
      <c r="BE149" s="69"/>
      <c r="BF149" s="137">
        <f t="shared" si="229"/>
        <v>0</v>
      </c>
      <c r="BG149" s="69"/>
      <c r="BH149" s="137">
        <f t="shared" si="230"/>
        <v>0</v>
      </c>
      <c r="BI149" s="69"/>
      <c r="BJ149" s="69">
        <f t="shared" si="231"/>
        <v>0</v>
      </c>
      <c r="BK149" s="69"/>
      <c r="BL149" s="137">
        <f t="shared" si="232"/>
        <v>0</v>
      </c>
      <c r="BM149" s="69"/>
      <c r="BN149" s="137">
        <f t="shared" si="233"/>
        <v>0</v>
      </c>
      <c r="BO149" s="69"/>
      <c r="BP149" s="137">
        <f t="shared" si="234"/>
        <v>0</v>
      </c>
      <c r="BQ149" s="69"/>
      <c r="BR149" s="137">
        <f t="shared" si="235"/>
        <v>0</v>
      </c>
      <c r="BS149" s="69"/>
      <c r="BT149" s="137">
        <f t="shared" si="236"/>
        <v>0</v>
      </c>
      <c r="BU149" s="69"/>
      <c r="BV149" s="137">
        <f t="shared" si="237"/>
        <v>0</v>
      </c>
      <c r="BW149" s="69"/>
      <c r="BX149" s="137">
        <f t="shared" si="238"/>
        <v>0</v>
      </c>
      <c r="BY149" s="73"/>
      <c r="BZ149" s="137">
        <f t="shared" si="239"/>
        <v>0</v>
      </c>
      <c r="CA149" s="69"/>
      <c r="CB149" s="137">
        <f t="shared" si="240"/>
        <v>0</v>
      </c>
      <c r="CC149" s="71"/>
      <c r="CD149" s="137">
        <f t="shared" si="241"/>
        <v>0</v>
      </c>
      <c r="CE149" s="69"/>
      <c r="CF149" s="137">
        <f t="shared" si="242"/>
        <v>0</v>
      </c>
      <c r="CG149" s="69"/>
      <c r="CH149" s="137">
        <f t="shared" si="243"/>
        <v>0</v>
      </c>
      <c r="CI149" s="69"/>
      <c r="CJ149" s="137">
        <f t="shared" si="244"/>
        <v>0</v>
      </c>
      <c r="CK149" s="69"/>
      <c r="CL149" s="137">
        <f t="shared" si="245"/>
        <v>0</v>
      </c>
      <c r="CM149" s="71"/>
      <c r="CN149" s="137">
        <f t="shared" si="256"/>
        <v>0</v>
      </c>
      <c r="CO149" s="69"/>
      <c r="CP149" s="137">
        <f t="shared" si="246"/>
        <v>0</v>
      </c>
      <c r="CQ149" s="69"/>
      <c r="CR149" s="137">
        <f t="shared" si="247"/>
        <v>0</v>
      </c>
      <c r="CS149" s="71"/>
      <c r="CT149" s="137"/>
      <c r="CU149" s="71"/>
      <c r="CV149" s="137"/>
      <c r="CW149" s="71"/>
      <c r="CX149" s="137"/>
      <c r="CY149" s="69"/>
      <c r="CZ149" s="137">
        <f t="shared" si="248"/>
        <v>0</v>
      </c>
      <c r="DA149" s="69"/>
      <c r="DB149" s="137"/>
      <c r="DC149" s="69"/>
      <c r="DD149" s="137">
        <f t="shared" si="257"/>
        <v>0</v>
      </c>
      <c r="DE149" s="71"/>
      <c r="DF149" s="137"/>
      <c r="DG149" s="69"/>
      <c r="DH149" s="137"/>
      <c r="DI149" s="69"/>
      <c r="DJ149" s="137"/>
      <c r="DK149" s="69"/>
      <c r="DL149" s="137"/>
      <c r="DM149" s="69"/>
      <c r="DN149" s="137"/>
      <c r="DO149" s="69"/>
      <c r="DP149" s="137">
        <f t="shared" si="249"/>
        <v>0</v>
      </c>
      <c r="DQ149" s="69"/>
      <c r="DR149" s="137"/>
      <c r="DS149" s="69"/>
      <c r="DT149" s="137"/>
      <c r="DU149" s="69"/>
      <c r="DV149" s="137"/>
      <c r="DW149" s="69"/>
      <c r="DX149" s="137"/>
      <c r="DY149" s="69"/>
      <c r="DZ149" s="137"/>
      <c r="EA149" s="69"/>
      <c r="EB149" s="137">
        <f t="shared" si="250"/>
        <v>0</v>
      </c>
      <c r="EC149" s="69"/>
      <c r="ED149" s="137">
        <f t="shared" si="251"/>
        <v>0</v>
      </c>
      <c r="EE149" s="69"/>
      <c r="EF149" s="137">
        <f t="shared" si="252"/>
        <v>0</v>
      </c>
      <c r="EG149" s="69"/>
      <c r="EH149" s="137">
        <f t="shared" si="253"/>
        <v>0</v>
      </c>
      <c r="EI149" s="69"/>
      <c r="EJ149" s="71"/>
      <c r="EK149" s="69"/>
      <c r="EL149" s="137">
        <f t="shared" si="254"/>
        <v>0</v>
      </c>
      <c r="EM149" s="69"/>
      <c r="EN149" s="137">
        <f t="shared" si="255"/>
        <v>0</v>
      </c>
      <c r="EO149" s="75"/>
      <c r="EP149" s="75"/>
      <c r="EQ149" s="76">
        <f t="shared" si="209"/>
        <v>50</v>
      </c>
      <c r="ER149" s="76">
        <f t="shared" si="210"/>
        <v>2564005.1875200002</v>
      </c>
    </row>
    <row r="150" spans="1:148" s="221" customFormat="1" ht="45" customHeight="1" x14ac:dyDescent="0.25">
      <c r="A150" s="54"/>
      <c r="B150" s="54">
        <v>93</v>
      </c>
      <c r="C150" s="218" t="s">
        <v>461</v>
      </c>
      <c r="D150" s="117" t="s">
        <v>462</v>
      </c>
      <c r="E150" s="64">
        <v>13916</v>
      </c>
      <c r="F150" s="165">
        <v>5.66</v>
      </c>
      <c r="G150" s="220">
        <v>0.51060000000000005</v>
      </c>
      <c r="H150" s="119">
        <v>1</v>
      </c>
      <c r="I150" s="120"/>
      <c r="J150" s="127"/>
      <c r="K150" s="118">
        <v>1.4</v>
      </c>
      <c r="L150" s="118">
        <v>1.68</v>
      </c>
      <c r="M150" s="118">
        <v>2.23</v>
      </c>
      <c r="N150" s="121">
        <v>2.57</v>
      </c>
      <c r="O150" s="69">
        <v>25</v>
      </c>
      <c r="P150" s="137">
        <f>(O150*$E150*$F150*((1-$G150)+$G150*$K150*$H150))</f>
        <v>2371285.8433599998</v>
      </c>
      <c r="Q150" s="122"/>
      <c r="R150" s="137">
        <f t="shared" si="212"/>
        <v>0</v>
      </c>
      <c r="S150" s="71"/>
      <c r="T150" s="69">
        <f t="shared" si="213"/>
        <v>0</v>
      </c>
      <c r="U150" s="69"/>
      <c r="V150" s="137">
        <f t="shared" si="214"/>
        <v>0</v>
      </c>
      <c r="W150" s="69"/>
      <c r="X150" s="137">
        <f t="shared" si="215"/>
        <v>0</v>
      </c>
      <c r="Y150" s="69"/>
      <c r="Z150" s="71"/>
      <c r="AA150" s="71"/>
      <c r="AB150" s="137">
        <f t="shared" si="216"/>
        <v>0</v>
      </c>
      <c r="AC150" s="71"/>
      <c r="AD150" s="71"/>
      <c r="AE150" s="71"/>
      <c r="AF150" s="137">
        <f t="shared" si="217"/>
        <v>0</v>
      </c>
      <c r="AG150" s="71"/>
      <c r="AH150" s="137">
        <f t="shared" si="218"/>
        <v>0</v>
      </c>
      <c r="AI150" s="71"/>
      <c r="AJ150" s="137">
        <f t="shared" si="219"/>
        <v>0</v>
      </c>
      <c r="AK150" s="69"/>
      <c r="AL150" s="137">
        <f t="shared" si="220"/>
        <v>0</v>
      </c>
      <c r="AM150" s="71"/>
      <c r="AN150" s="71"/>
      <c r="AO150" s="69"/>
      <c r="AP150" s="137">
        <f t="shared" si="221"/>
        <v>0</v>
      </c>
      <c r="AQ150" s="69"/>
      <c r="AR150" s="137">
        <f t="shared" si="222"/>
        <v>0</v>
      </c>
      <c r="AS150" s="71"/>
      <c r="AT150" s="137">
        <f t="shared" si="223"/>
        <v>0</v>
      </c>
      <c r="AU150" s="71"/>
      <c r="AV150" s="137">
        <f t="shared" si="224"/>
        <v>0</v>
      </c>
      <c r="AW150" s="69"/>
      <c r="AX150" s="137">
        <f t="shared" si="225"/>
        <v>0</v>
      </c>
      <c r="AY150" s="69"/>
      <c r="AZ150" s="137">
        <f t="shared" si="226"/>
        <v>0</v>
      </c>
      <c r="BA150" s="69"/>
      <c r="BB150" s="69">
        <f t="shared" si="227"/>
        <v>0</v>
      </c>
      <c r="BC150" s="69"/>
      <c r="BD150" s="137">
        <f t="shared" si="228"/>
        <v>0</v>
      </c>
      <c r="BE150" s="69"/>
      <c r="BF150" s="137">
        <f t="shared" si="229"/>
        <v>0</v>
      </c>
      <c r="BG150" s="69"/>
      <c r="BH150" s="137">
        <f t="shared" si="230"/>
        <v>0</v>
      </c>
      <c r="BI150" s="69"/>
      <c r="BJ150" s="69">
        <f t="shared" si="231"/>
        <v>0</v>
      </c>
      <c r="BK150" s="69"/>
      <c r="BL150" s="137">
        <f t="shared" si="232"/>
        <v>0</v>
      </c>
      <c r="BM150" s="69"/>
      <c r="BN150" s="137">
        <f t="shared" si="233"/>
        <v>0</v>
      </c>
      <c r="BO150" s="69"/>
      <c r="BP150" s="137">
        <f t="shared" si="234"/>
        <v>0</v>
      </c>
      <c r="BQ150" s="69"/>
      <c r="BR150" s="137">
        <f t="shared" si="235"/>
        <v>0</v>
      </c>
      <c r="BS150" s="69"/>
      <c r="BT150" s="137">
        <f t="shared" si="236"/>
        <v>0</v>
      </c>
      <c r="BU150" s="69"/>
      <c r="BV150" s="137">
        <f t="shared" si="237"/>
        <v>0</v>
      </c>
      <c r="BW150" s="69"/>
      <c r="BX150" s="137">
        <f t="shared" si="238"/>
        <v>0</v>
      </c>
      <c r="BY150" s="73"/>
      <c r="BZ150" s="137">
        <f t="shared" si="239"/>
        <v>0</v>
      </c>
      <c r="CA150" s="69"/>
      <c r="CB150" s="137">
        <f t="shared" si="240"/>
        <v>0</v>
      </c>
      <c r="CC150" s="71"/>
      <c r="CD150" s="137">
        <f t="shared" si="241"/>
        <v>0</v>
      </c>
      <c r="CE150" s="69"/>
      <c r="CF150" s="137">
        <f t="shared" si="242"/>
        <v>0</v>
      </c>
      <c r="CG150" s="69"/>
      <c r="CH150" s="137">
        <f t="shared" si="243"/>
        <v>0</v>
      </c>
      <c r="CI150" s="69"/>
      <c r="CJ150" s="137">
        <f t="shared" si="244"/>
        <v>0</v>
      </c>
      <c r="CK150" s="69"/>
      <c r="CL150" s="137">
        <f t="shared" si="245"/>
        <v>0</v>
      </c>
      <c r="CM150" s="71"/>
      <c r="CN150" s="137">
        <f t="shared" si="256"/>
        <v>0</v>
      </c>
      <c r="CO150" s="69"/>
      <c r="CP150" s="137">
        <f t="shared" si="246"/>
        <v>0</v>
      </c>
      <c r="CQ150" s="69"/>
      <c r="CR150" s="137">
        <f t="shared" si="247"/>
        <v>0</v>
      </c>
      <c r="CS150" s="71"/>
      <c r="CT150" s="137"/>
      <c r="CU150" s="71"/>
      <c r="CV150" s="137"/>
      <c r="CW150" s="71"/>
      <c r="CX150" s="137"/>
      <c r="CY150" s="69"/>
      <c r="CZ150" s="137">
        <f t="shared" si="248"/>
        <v>0</v>
      </c>
      <c r="DA150" s="69"/>
      <c r="DB150" s="137"/>
      <c r="DC150" s="69"/>
      <c r="DD150" s="137">
        <f t="shared" si="257"/>
        <v>0</v>
      </c>
      <c r="DE150" s="71"/>
      <c r="DF150" s="137"/>
      <c r="DG150" s="69"/>
      <c r="DH150" s="137"/>
      <c r="DI150" s="69"/>
      <c r="DJ150" s="137"/>
      <c r="DK150" s="69"/>
      <c r="DL150" s="137"/>
      <c r="DM150" s="69"/>
      <c r="DN150" s="137"/>
      <c r="DO150" s="69"/>
      <c r="DP150" s="137">
        <f t="shared" si="249"/>
        <v>0</v>
      </c>
      <c r="DQ150" s="69"/>
      <c r="DR150" s="137"/>
      <c r="DS150" s="69"/>
      <c r="DT150" s="137"/>
      <c r="DU150" s="69"/>
      <c r="DV150" s="137"/>
      <c r="DW150" s="69"/>
      <c r="DX150" s="137"/>
      <c r="DY150" s="69"/>
      <c r="DZ150" s="137"/>
      <c r="EA150" s="69"/>
      <c r="EB150" s="137">
        <f t="shared" si="250"/>
        <v>0</v>
      </c>
      <c r="EC150" s="69"/>
      <c r="ED150" s="137">
        <f t="shared" si="251"/>
        <v>0</v>
      </c>
      <c r="EE150" s="69"/>
      <c r="EF150" s="137">
        <f t="shared" si="252"/>
        <v>0</v>
      </c>
      <c r="EG150" s="69"/>
      <c r="EH150" s="137">
        <f t="shared" si="253"/>
        <v>0</v>
      </c>
      <c r="EI150" s="69"/>
      <c r="EJ150" s="71"/>
      <c r="EK150" s="69"/>
      <c r="EL150" s="137">
        <f t="shared" si="254"/>
        <v>0</v>
      </c>
      <c r="EM150" s="69"/>
      <c r="EN150" s="137">
        <f t="shared" si="255"/>
        <v>0</v>
      </c>
      <c r="EO150" s="75"/>
      <c r="EP150" s="75"/>
      <c r="EQ150" s="76">
        <f t="shared" si="209"/>
        <v>25</v>
      </c>
      <c r="ER150" s="76">
        <f t="shared" si="210"/>
        <v>2371285.8433599998</v>
      </c>
    </row>
    <row r="151" spans="1:148" s="221" customFormat="1" ht="60" customHeight="1" x14ac:dyDescent="0.25">
      <c r="A151" s="54"/>
      <c r="B151" s="54">
        <v>94</v>
      </c>
      <c r="C151" s="218" t="s">
        <v>463</v>
      </c>
      <c r="D151" s="117" t="s">
        <v>464</v>
      </c>
      <c r="E151" s="64">
        <v>13916</v>
      </c>
      <c r="F151" s="165">
        <v>4.18</v>
      </c>
      <c r="G151" s="220">
        <v>4.1300000000000003E-2</v>
      </c>
      <c r="H151" s="119">
        <v>1</v>
      </c>
      <c r="I151" s="120"/>
      <c r="J151" s="127"/>
      <c r="K151" s="118">
        <v>1.4</v>
      </c>
      <c r="L151" s="118">
        <v>1.68</v>
      </c>
      <c r="M151" s="118">
        <v>2.23</v>
      </c>
      <c r="N151" s="121">
        <v>2.57</v>
      </c>
      <c r="O151" s="69">
        <v>28</v>
      </c>
      <c r="P151" s="137">
        <f t="shared" si="211"/>
        <v>1655635.2371328</v>
      </c>
      <c r="Q151" s="122"/>
      <c r="R151" s="137">
        <f t="shared" si="212"/>
        <v>0</v>
      </c>
      <c r="S151" s="71"/>
      <c r="T151" s="69">
        <f t="shared" si="213"/>
        <v>0</v>
      </c>
      <c r="U151" s="69"/>
      <c r="V151" s="137">
        <f t="shared" si="214"/>
        <v>0</v>
      </c>
      <c r="W151" s="69"/>
      <c r="X151" s="137">
        <f t="shared" si="215"/>
        <v>0</v>
      </c>
      <c r="Y151" s="69"/>
      <c r="Z151" s="71"/>
      <c r="AA151" s="71"/>
      <c r="AB151" s="137">
        <f t="shared" si="216"/>
        <v>0</v>
      </c>
      <c r="AC151" s="71"/>
      <c r="AD151" s="71"/>
      <c r="AE151" s="71"/>
      <c r="AF151" s="137">
        <f t="shared" si="217"/>
        <v>0</v>
      </c>
      <c r="AG151" s="71"/>
      <c r="AH151" s="137">
        <f t="shared" si="218"/>
        <v>0</v>
      </c>
      <c r="AI151" s="71"/>
      <c r="AJ151" s="137">
        <f t="shared" si="219"/>
        <v>0</v>
      </c>
      <c r="AK151" s="69"/>
      <c r="AL151" s="137">
        <f t="shared" si="220"/>
        <v>0</v>
      </c>
      <c r="AM151" s="71"/>
      <c r="AN151" s="71"/>
      <c r="AO151" s="69"/>
      <c r="AP151" s="137">
        <f t="shared" si="221"/>
        <v>0</v>
      </c>
      <c r="AQ151" s="69"/>
      <c r="AR151" s="137">
        <f t="shared" si="222"/>
        <v>0</v>
      </c>
      <c r="AS151" s="71"/>
      <c r="AT151" s="137">
        <f t="shared" si="223"/>
        <v>0</v>
      </c>
      <c r="AU151" s="71"/>
      <c r="AV151" s="137">
        <f t="shared" si="224"/>
        <v>0</v>
      </c>
      <c r="AW151" s="69"/>
      <c r="AX151" s="137">
        <f t="shared" si="225"/>
        <v>0</v>
      </c>
      <c r="AY151" s="69"/>
      <c r="AZ151" s="137">
        <f t="shared" si="226"/>
        <v>0</v>
      </c>
      <c r="BA151" s="69"/>
      <c r="BB151" s="69">
        <f t="shared" si="227"/>
        <v>0</v>
      </c>
      <c r="BC151" s="69"/>
      <c r="BD151" s="137">
        <f t="shared" si="228"/>
        <v>0</v>
      </c>
      <c r="BE151" s="69"/>
      <c r="BF151" s="137">
        <f t="shared" si="229"/>
        <v>0</v>
      </c>
      <c r="BG151" s="69"/>
      <c r="BH151" s="137">
        <f t="shared" si="230"/>
        <v>0</v>
      </c>
      <c r="BI151" s="69"/>
      <c r="BJ151" s="69">
        <f t="shared" si="231"/>
        <v>0</v>
      </c>
      <c r="BK151" s="69"/>
      <c r="BL151" s="137">
        <f t="shared" si="232"/>
        <v>0</v>
      </c>
      <c r="BM151" s="69"/>
      <c r="BN151" s="137">
        <f t="shared" si="233"/>
        <v>0</v>
      </c>
      <c r="BO151" s="69"/>
      <c r="BP151" s="137">
        <f t="shared" si="234"/>
        <v>0</v>
      </c>
      <c r="BQ151" s="69"/>
      <c r="BR151" s="137">
        <f t="shared" si="235"/>
        <v>0</v>
      </c>
      <c r="BS151" s="69"/>
      <c r="BT151" s="137">
        <f t="shared" si="236"/>
        <v>0</v>
      </c>
      <c r="BU151" s="69"/>
      <c r="BV151" s="137">
        <f t="shared" si="237"/>
        <v>0</v>
      </c>
      <c r="BW151" s="69"/>
      <c r="BX151" s="137">
        <f t="shared" si="238"/>
        <v>0</v>
      </c>
      <c r="BY151" s="73"/>
      <c r="BZ151" s="137">
        <f t="shared" si="239"/>
        <v>0</v>
      </c>
      <c r="CA151" s="69"/>
      <c r="CB151" s="137">
        <f t="shared" si="240"/>
        <v>0</v>
      </c>
      <c r="CC151" s="71"/>
      <c r="CD151" s="137">
        <f t="shared" si="241"/>
        <v>0</v>
      </c>
      <c r="CE151" s="69"/>
      <c r="CF151" s="137">
        <f t="shared" si="242"/>
        <v>0</v>
      </c>
      <c r="CG151" s="69"/>
      <c r="CH151" s="137">
        <f t="shared" si="243"/>
        <v>0</v>
      </c>
      <c r="CI151" s="69"/>
      <c r="CJ151" s="137">
        <f t="shared" si="244"/>
        <v>0</v>
      </c>
      <c r="CK151" s="69"/>
      <c r="CL151" s="137">
        <f t="shared" si="245"/>
        <v>0</v>
      </c>
      <c r="CM151" s="71"/>
      <c r="CN151" s="137">
        <f t="shared" si="256"/>
        <v>0</v>
      </c>
      <c r="CO151" s="69"/>
      <c r="CP151" s="137">
        <f t="shared" si="246"/>
        <v>0</v>
      </c>
      <c r="CQ151" s="69"/>
      <c r="CR151" s="137">
        <f t="shared" si="247"/>
        <v>0</v>
      </c>
      <c r="CS151" s="71"/>
      <c r="CT151" s="137"/>
      <c r="CU151" s="71"/>
      <c r="CV151" s="137"/>
      <c r="CW151" s="71"/>
      <c r="CX151" s="137"/>
      <c r="CY151" s="69"/>
      <c r="CZ151" s="137">
        <f t="shared" si="248"/>
        <v>0</v>
      </c>
      <c r="DA151" s="69"/>
      <c r="DB151" s="137"/>
      <c r="DC151" s="69"/>
      <c r="DD151" s="137">
        <f t="shared" si="257"/>
        <v>0</v>
      </c>
      <c r="DE151" s="71"/>
      <c r="DF151" s="137"/>
      <c r="DG151" s="69"/>
      <c r="DH151" s="137"/>
      <c r="DI151" s="69"/>
      <c r="DJ151" s="137"/>
      <c r="DK151" s="69"/>
      <c r="DL151" s="137"/>
      <c r="DM151" s="69"/>
      <c r="DN151" s="137"/>
      <c r="DO151" s="69"/>
      <c r="DP151" s="137">
        <f t="shared" si="249"/>
        <v>0</v>
      </c>
      <c r="DQ151" s="69"/>
      <c r="DR151" s="137"/>
      <c r="DS151" s="69"/>
      <c r="DT151" s="137"/>
      <c r="DU151" s="69"/>
      <c r="DV151" s="137"/>
      <c r="DW151" s="69"/>
      <c r="DX151" s="137"/>
      <c r="DY151" s="69"/>
      <c r="DZ151" s="137"/>
      <c r="EA151" s="69"/>
      <c r="EB151" s="137">
        <f t="shared" si="250"/>
        <v>0</v>
      </c>
      <c r="EC151" s="69"/>
      <c r="ED151" s="137">
        <f t="shared" si="251"/>
        <v>0</v>
      </c>
      <c r="EE151" s="69"/>
      <c r="EF151" s="137">
        <f t="shared" si="252"/>
        <v>0</v>
      </c>
      <c r="EG151" s="69"/>
      <c r="EH151" s="137">
        <f t="shared" si="253"/>
        <v>0</v>
      </c>
      <c r="EI151" s="69"/>
      <c r="EJ151" s="71"/>
      <c r="EK151" s="69"/>
      <c r="EL151" s="137">
        <f t="shared" si="254"/>
        <v>0</v>
      </c>
      <c r="EM151" s="69"/>
      <c r="EN151" s="137">
        <f t="shared" si="255"/>
        <v>0</v>
      </c>
      <c r="EO151" s="75"/>
      <c r="EP151" s="75"/>
      <c r="EQ151" s="76">
        <f t="shared" si="209"/>
        <v>28</v>
      </c>
      <c r="ER151" s="76">
        <f t="shared" si="210"/>
        <v>1655635.2371328</v>
      </c>
    </row>
    <row r="152" spans="1:148" s="221" customFormat="1" ht="60" customHeight="1" x14ac:dyDescent="0.25">
      <c r="A152" s="54"/>
      <c r="B152" s="54">
        <v>95</v>
      </c>
      <c r="C152" s="218" t="s">
        <v>465</v>
      </c>
      <c r="D152" s="117" t="s">
        <v>466</v>
      </c>
      <c r="E152" s="64">
        <v>13916</v>
      </c>
      <c r="F152" s="165">
        <v>5.13</v>
      </c>
      <c r="G152" s="220">
        <v>0.1275</v>
      </c>
      <c r="H152" s="119">
        <v>1</v>
      </c>
      <c r="I152" s="120"/>
      <c r="J152" s="127"/>
      <c r="K152" s="118">
        <v>1.4</v>
      </c>
      <c r="L152" s="118">
        <v>1.68</v>
      </c>
      <c r="M152" s="118">
        <v>2.23</v>
      </c>
      <c r="N152" s="121">
        <v>2.57</v>
      </c>
      <c r="O152" s="69">
        <v>58</v>
      </c>
      <c r="P152" s="137">
        <f t="shared" si="211"/>
        <v>4351735.5386400009</v>
      </c>
      <c r="Q152" s="122"/>
      <c r="R152" s="137">
        <f t="shared" si="212"/>
        <v>0</v>
      </c>
      <c r="S152" s="71"/>
      <c r="T152" s="69">
        <f t="shared" si="213"/>
        <v>0</v>
      </c>
      <c r="U152" s="69"/>
      <c r="V152" s="137">
        <f t="shared" si="214"/>
        <v>0</v>
      </c>
      <c r="W152" s="69"/>
      <c r="X152" s="137">
        <f t="shared" si="215"/>
        <v>0</v>
      </c>
      <c r="Y152" s="69"/>
      <c r="Z152" s="71"/>
      <c r="AA152" s="71"/>
      <c r="AB152" s="137">
        <f t="shared" si="216"/>
        <v>0</v>
      </c>
      <c r="AC152" s="71"/>
      <c r="AD152" s="71"/>
      <c r="AE152" s="71"/>
      <c r="AF152" s="137">
        <f t="shared" si="217"/>
        <v>0</v>
      </c>
      <c r="AG152" s="71"/>
      <c r="AH152" s="137">
        <f t="shared" si="218"/>
        <v>0</v>
      </c>
      <c r="AI152" s="71"/>
      <c r="AJ152" s="137">
        <f t="shared" si="219"/>
        <v>0</v>
      </c>
      <c r="AK152" s="69"/>
      <c r="AL152" s="137">
        <f t="shared" si="220"/>
        <v>0</v>
      </c>
      <c r="AM152" s="71"/>
      <c r="AN152" s="71"/>
      <c r="AO152" s="69"/>
      <c r="AP152" s="137">
        <f t="shared" si="221"/>
        <v>0</v>
      </c>
      <c r="AQ152" s="69"/>
      <c r="AR152" s="137">
        <f t="shared" si="222"/>
        <v>0</v>
      </c>
      <c r="AS152" s="71"/>
      <c r="AT152" s="137">
        <f t="shared" si="223"/>
        <v>0</v>
      </c>
      <c r="AU152" s="71"/>
      <c r="AV152" s="137">
        <f t="shared" si="224"/>
        <v>0</v>
      </c>
      <c r="AW152" s="69"/>
      <c r="AX152" s="137">
        <f t="shared" si="225"/>
        <v>0</v>
      </c>
      <c r="AY152" s="69"/>
      <c r="AZ152" s="137">
        <f t="shared" si="226"/>
        <v>0</v>
      </c>
      <c r="BA152" s="69"/>
      <c r="BB152" s="69">
        <f t="shared" si="227"/>
        <v>0</v>
      </c>
      <c r="BC152" s="69"/>
      <c r="BD152" s="137">
        <f t="shared" si="228"/>
        <v>0</v>
      </c>
      <c r="BE152" s="69"/>
      <c r="BF152" s="137">
        <f t="shared" si="229"/>
        <v>0</v>
      </c>
      <c r="BG152" s="69"/>
      <c r="BH152" s="137">
        <f t="shared" si="230"/>
        <v>0</v>
      </c>
      <c r="BI152" s="69"/>
      <c r="BJ152" s="69">
        <f t="shared" si="231"/>
        <v>0</v>
      </c>
      <c r="BK152" s="69"/>
      <c r="BL152" s="137">
        <f t="shared" si="232"/>
        <v>0</v>
      </c>
      <c r="BM152" s="69"/>
      <c r="BN152" s="137">
        <f t="shared" si="233"/>
        <v>0</v>
      </c>
      <c r="BO152" s="69"/>
      <c r="BP152" s="137">
        <f t="shared" si="234"/>
        <v>0</v>
      </c>
      <c r="BQ152" s="69"/>
      <c r="BR152" s="137">
        <f t="shared" si="235"/>
        <v>0</v>
      </c>
      <c r="BS152" s="69"/>
      <c r="BT152" s="137">
        <f t="shared" si="236"/>
        <v>0</v>
      </c>
      <c r="BU152" s="69"/>
      <c r="BV152" s="137">
        <f t="shared" si="237"/>
        <v>0</v>
      </c>
      <c r="BW152" s="69"/>
      <c r="BX152" s="137">
        <f t="shared" si="238"/>
        <v>0</v>
      </c>
      <c r="BY152" s="73"/>
      <c r="BZ152" s="137">
        <f t="shared" si="239"/>
        <v>0</v>
      </c>
      <c r="CA152" s="69"/>
      <c r="CB152" s="137">
        <f t="shared" si="240"/>
        <v>0</v>
      </c>
      <c r="CC152" s="71"/>
      <c r="CD152" s="137">
        <f t="shared" si="241"/>
        <v>0</v>
      </c>
      <c r="CE152" s="69"/>
      <c r="CF152" s="137">
        <f t="shared" si="242"/>
        <v>0</v>
      </c>
      <c r="CG152" s="69"/>
      <c r="CH152" s="137">
        <f t="shared" si="243"/>
        <v>0</v>
      </c>
      <c r="CI152" s="69"/>
      <c r="CJ152" s="137">
        <f t="shared" si="244"/>
        <v>0</v>
      </c>
      <c r="CK152" s="69"/>
      <c r="CL152" s="137">
        <f t="shared" si="245"/>
        <v>0</v>
      </c>
      <c r="CM152" s="71"/>
      <c r="CN152" s="137">
        <f t="shared" si="256"/>
        <v>0</v>
      </c>
      <c r="CO152" s="69"/>
      <c r="CP152" s="137">
        <f t="shared" si="246"/>
        <v>0</v>
      </c>
      <c r="CQ152" s="69"/>
      <c r="CR152" s="137">
        <f t="shared" si="247"/>
        <v>0</v>
      </c>
      <c r="CS152" s="71"/>
      <c r="CT152" s="137"/>
      <c r="CU152" s="71"/>
      <c r="CV152" s="137"/>
      <c r="CW152" s="71"/>
      <c r="CX152" s="137"/>
      <c r="CY152" s="69"/>
      <c r="CZ152" s="137">
        <f t="shared" si="248"/>
        <v>0</v>
      </c>
      <c r="DA152" s="69"/>
      <c r="DB152" s="137"/>
      <c r="DC152" s="69"/>
      <c r="DD152" s="137">
        <f t="shared" si="257"/>
        <v>0</v>
      </c>
      <c r="DE152" s="71"/>
      <c r="DF152" s="137"/>
      <c r="DG152" s="69"/>
      <c r="DH152" s="137"/>
      <c r="DI152" s="69"/>
      <c r="DJ152" s="137"/>
      <c r="DK152" s="69"/>
      <c r="DL152" s="137"/>
      <c r="DM152" s="69"/>
      <c r="DN152" s="137"/>
      <c r="DO152" s="69"/>
      <c r="DP152" s="137">
        <f t="shared" si="249"/>
        <v>0</v>
      </c>
      <c r="DQ152" s="69"/>
      <c r="DR152" s="137"/>
      <c r="DS152" s="69"/>
      <c r="DT152" s="137"/>
      <c r="DU152" s="69"/>
      <c r="DV152" s="137"/>
      <c r="DW152" s="69"/>
      <c r="DX152" s="137"/>
      <c r="DY152" s="69"/>
      <c r="DZ152" s="137"/>
      <c r="EA152" s="69"/>
      <c r="EB152" s="137">
        <f t="shared" si="250"/>
        <v>0</v>
      </c>
      <c r="EC152" s="69"/>
      <c r="ED152" s="137">
        <f t="shared" si="251"/>
        <v>0</v>
      </c>
      <c r="EE152" s="69"/>
      <c r="EF152" s="137">
        <f t="shared" si="252"/>
        <v>0</v>
      </c>
      <c r="EG152" s="69"/>
      <c r="EH152" s="137">
        <f t="shared" si="253"/>
        <v>0</v>
      </c>
      <c r="EI152" s="69"/>
      <c r="EJ152" s="71"/>
      <c r="EK152" s="69"/>
      <c r="EL152" s="137">
        <f t="shared" si="254"/>
        <v>0</v>
      </c>
      <c r="EM152" s="69"/>
      <c r="EN152" s="137">
        <f t="shared" si="255"/>
        <v>0</v>
      </c>
      <c r="EO152" s="75"/>
      <c r="EP152" s="75"/>
      <c r="EQ152" s="76">
        <f t="shared" si="209"/>
        <v>58</v>
      </c>
      <c r="ER152" s="76">
        <f t="shared" si="210"/>
        <v>4351735.5386400009</v>
      </c>
    </row>
    <row r="153" spans="1:148" s="221" customFormat="1" ht="60" customHeight="1" x14ac:dyDescent="0.25">
      <c r="A153" s="54"/>
      <c r="B153" s="54">
        <v>96</v>
      </c>
      <c r="C153" s="218" t="s">
        <v>467</v>
      </c>
      <c r="D153" s="117" t="s">
        <v>468</v>
      </c>
      <c r="E153" s="64">
        <v>13916</v>
      </c>
      <c r="F153" s="165">
        <v>6.88</v>
      </c>
      <c r="G153" s="220">
        <v>0.2253</v>
      </c>
      <c r="H153" s="119">
        <v>1</v>
      </c>
      <c r="I153" s="120"/>
      <c r="J153" s="127"/>
      <c r="K153" s="118">
        <v>1.4</v>
      </c>
      <c r="L153" s="118">
        <v>1.68</v>
      </c>
      <c r="M153" s="118">
        <v>2.23</v>
      </c>
      <c r="N153" s="121">
        <v>2.57</v>
      </c>
      <c r="O153" s="69">
        <v>53</v>
      </c>
      <c r="P153" s="137">
        <f t="shared" si="211"/>
        <v>5531628.8812287999</v>
      </c>
      <c r="Q153" s="122"/>
      <c r="R153" s="137">
        <f t="shared" si="212"/>
        <v>0</v>
      </c>
      <c r="S153" s="71"/>
      <c r="T153" s="69">
        <f t="shared" si="213"/>
        <v>0</v>
      </c>
      <c r="U153" s="69"/>
      <c r="V153" s="137">
        <f t="shared" si="214"/>
        <v>0</v>
      </c>
      <c r="W153" s="69"/>
      <c r="X153" s="137">
        <f t="shared" si="215"/>
        <v>0</v>
      </c>
      <c r="Y153" s="69"/>
      <c r="Z153" s="71"/>
      <c r="AA153" s="71"/>
      <c r="AB153" s="137">
        <f t="shared" si="216"/>
        <v>0</v>
      </c>
      <c r="AC153" s="71"/>
      <c r="AD153" s="71"/>
      <c r="AE153" s="71"/>
      <c r="AF153" s="137">
        <f t="shared" si="217"/>
        <v>0</v>
      </c>
      <c r="AG153" s="71"/>
      <c r="AH153" s="137">
        <f t="shared" si="218"/>
        <v>0</v>
      </c>
      <c r="AI153" s="71"/>
      <c r="AJ153" s="137">
        <f t="shared" si="219"/>
        <v>0</v>
      </c>
      <c r="AK153" s="69"/>
      <c r="AL153" s="137">
        <f t="shared" si="220"/>
        <v>0</v>
      </c>
      <c r="AM153" s="71"/>
      <c r="AN153" s="71"/>
      <c r="AO153" s="69"/>
      <c r="AP153" s="137">
        <f t="shared" si="221"/>
        <v>0</v>
      </c>
      <c r="AQ153" s="69"/>
      <c r="AR153" s="137">
        <f t="shared" si="222"/>
        <v>0</v>
      </c>
      <c r="AS153" s="71"/>
      <c r="AT153" s="137">
        <f t="shared" si="223"/>
        <v>0</v>
      </c>
      <c r="AU153" s="71"/>
      <c r="AV153" s="137">
        <f t="shared" si="224"/>
        <v>0</v>
      </c>
      <c r="AW153" s="69"/>
      <c r="AX153" s="137">
        <f t="shared" si="225"/>
        <v>0</v>
      </c>
      <c r="AY153" s="69"/>
      <c r="AZ153" s="137">
        <f t="shared" si="226"/>
        <v>0</v>
      </c>
      <c r="BA153" s="69"/>
      <c r="BB153" s="69">
        <f t="shared" si="227"/>
        <v>0</v>
      </c>
      <c r="BC153" s="69"/>
      <c r="BD153" s="137">
        <f t="shared" si="228"/>
        <v>0</v>
      </c>
      <c r="BE153" s="69"/>
      <c r="BF153" s="137">
        <f t="shared" si="229"/>
        <v>0</v>
      </c>
      <c r="BG153" s="69"/>
      <c r="BH153" s="137">
        <f t="shared" si="230"/>
        <v>0</v>
      </c>
      <c r="BI153" s="69"/>
      <c r="BJ153" s="69">
        <f t="shared" si="231"/>
        <v>0</v>
      </c>
      <c r="BK153" s="69"/>
      <c r="BL153" s="137">
        <f t="shared" si="232"/>
        <v>0</v>
      </c>
      <c r="BM153" s="69"/>
      <c r="BN153" s="137">
        <f t="shared" si="233"/>
        <v>0</v>
      </c>
      <c r="BO153" s="69"/>
      <c r="BP153" s="137">
        <f t="shared" si="234"/>
        <v>0</v>
      </c>
      <c r="BQ153" s="69"/>
      <c r="BR153" s="137">
        <f t="shared" si="235"/>
        <v>0</v>
      </c>
      <c r="BS153" s="69"/>
      <c r="BT153" s="137">
        <f t="shared" si="236"/>
        <v>0</v>
      </c>
      <c r="BU153" s="69"/>
      <c r="BV153" s="137">
        <f t="shared" si="237"/>
        <v>0</v>
      </c>
      <c r="BW153" s="69"/>
      <c r="BX153" s="137">
        <f t="shared" si="238"/>
        <v>0</v>
      </c>
      <c r="BY153" s="73"/>
      <c r="BZ153" s="137">
        <f t="shared" si="239"/>
        <v>0</v>
      </c>
      <c r="CA153" s="69"/>
      <c r="CB153" s="137">
        <f t="shared" si="240"/>
        <v>0</v>
      </c>
      <c r="CC153" s="71"/>
      <c r="CD153" s="137">
        <f t="shared" si="241"/>
        <v>0</v>
      </c>
      <c r="CE153" s="69"/>
      <c r="CF153" s="137">
        <f t="shared" si="242"/>
        <v>0</v>
      </c>
      <c r="CG153" s="69"/>
      <c r="CH153" s="137">
        <f t="shared" si="243"/>
        <v>0</v>
      </c>
      <c r="CI153" s="69"/>
      <c r="CJ153" s="137">
        <f t="shared" si="244"/>
        <v>0</v>
      </c>
      <c r="CK153" s="69"/>
      <c r="CL153" s="137">
        <f t="shared" si="245"/>
        <v>0</v>
      </c>
      <c r="CM153" s="71"/>
      <c r="CN153" s="137">
        <f t="shared" si="256"/>
        <v>0</v>
      </c>
      <c r="CO153" s="69"/>
      <c r="CP153" s="137">
        <f t="shared" si="246"/>
        <v>0</v>
      </c>
      <c r="CQ153" s="69"/>
      <c r="CR153" s="137">
        <f t="shared" si="247"/>
        <v>0</v>
      </c>
      <c r="CS153" s="71"/>
      <c r="CT153" s="137"/>
      <c r="CU153" s="71"/>
      <c r="CV153" s="137"/>
      <c r="CW153" s="71"/>
      <c r="CX153" s="137"/>
      <c r="CY153" s="69"/>
      <c r="CZ153" s="137">
        <f t="shared" si="248"/>
        <v>0</v>
      </c>
      <c r="DA153" s="69"/>
      <c r="DB153" s="137"/>
      <c r="DC153" s="69"/>
      <c r="DD153" s="137">
        <f t="shared" si="257"/>
        <v>0</v>
      </c>
      <c r="DE153" s="71"/>
      <c r="DF153" s="137"/>
      <c r="DG153" s="69"/>
      <c r="DH153" s="137"/>
      <c r="DI153" s="69"/>
      <c r="DJ153" s="137"/>
      <c r="DK153" s="69"/>
      <c r="DL153" s="137"/>
      <c r="DM153" s="69"/>
      <c r="DN153" s="137"/>
      <c r="DO153" s="69"/>
      <c r="DP153" s="137">
        <f t="shared" si="249"/>
        <v>0</v>
      </c>
      <c r="DQ153" s="69"/>
      <c r="DR153" s="137"/>
      <c r="DS153" s="69"/>
      <c r="DT153" s="137"/>
      <c r="DU153" s="69"/>
      <c r="DV153" s="137"/>
      <c r="DW153" s="69"/>
      <c r="DX153" s="137"/>
      <c r="DY153" s="69"/>
      <c r="DZ153" s="137"/>
      <c r="EA153" s="69"/>
      <c r="EB153" s="137">
        <f t="shared" si="250"/>
        <v>0</v>
      </c>
      <c r="EC153" s="69"/>
      <c r="ED153" s="137">
        <f t="shared" si="251"/>
        <v>0</v>
      </c>
      <c r="EE153" s="69"/>
      <c r="EF153" s="137">
        <f t="shared" si="252"/>
        <v>0</v>
      </c>
      <c r="EG153" s="69"/>
      <c r="EH153" s="137">
        <f t="shared" si="253"/>
        <v>0</v>
      </c>
      <c r="EI153" s="69"/>
      <c r="EJ153" s="71"/>
      <c r="EK153" s="69"/>
      <c r="EL153" s="137">
        <f t="shared" si="254"/>
        <v>0</v>
      </c>
      <c r="EM153" s="69"/>
      <c r="EN153" s="137">
        <f t="shared" si="255"/>
        <v>0</v>
      </c>
      <c r="EO153" s="75"/>
      <c r="EP153" s="75"/>
      <c r="EQ153" s="76">
        <f t="shared" si="209"/>
        <v>53</v>
      </c>
      <c r="ER153" s="76">
        <f t="shared" si="210"/>
        <v>5531628.8812287999</v>
      </c>
    </row>
    <row r="154" spans="1:148" s="221" customFormat="1" ht="60" customHeight="1" x14ac:dyDescent="0.25">
      <c r="A154" s="54"/>
      <c r="B154" s="54">
        <v>97</v>
      </c>
      <c r="C154" s="218" t="s">
        <v>469</v>
      </c>
      <c r="D154" s="117" t="s">
        <v>470</v>
      </c>
      <c r="E154" s="64">
        <v>13916</v>
      </c>
      <c r="F154" s="165">
        <v>10.029999999999999</v>
      </c>
      <c r="G154" s="220">
        <v>0.31490000000000001</v>
      </c>
      <c r="H154" s="119">
        <v>1</v>
      </c>
      <c r="I154" s="120"/>
      <c r="J154" s="127"/>
      <c r="K154" s="118">
        <v>1.4</v>
      </c>
      <c r="L154" s="118">
        <v>1.68</v>
      </c>
      <c r="M154" s="118">
        <v>2.23</v>
      </c>
      <c r="N154" s="121">
        <v>2.57</v>
      </c>
      <c r="O154" s="69">
        <v>19</v>
      </c>
      <c r="P154" s="137">
        <f t="shared" si="211"/>
        <v>2986014.5282351999</v>
      </c>
      <c r="Q154" s="122"/>
      <c r="R154" s="137">
        <f t="shared" si="212"/>
        <v>0</v>
      </c>
      <c r="S154" s="71"/>
      <c r="T154" s="69">
        <f t="shared" si="213"/>
        <v>0</v>
      </c>
      <c r="U154" s="69"/>
      <c r="V154" s="137">
        <f t="shared" si="214"/>
        <v>0</v>
      </c>
      <c r="W154" s="69"/>
      <c r="X154" s="137">
        <f t="shared" si="215"/>
        <v>0</v>
      </c>
      <c r="Y154" s="69"/>
      <c r="Z154" s="71"/>
      <c r="AA154" s="71"/>
      <c r="AB154" s="137">
        <f t="shared" si="216"/>
        <v>0</v>
      </c>
      <c r="AC154" s="71"/>
      <c r="AD154" s="71"/>
      <c r="AE154" s="71"/>
      <c r="AF154" s="137">
        <f t="shared" si="217"/>
        <v>0</v>
      </c>
      <c r="AG154" s="71"/>
      <c r="AH154" s="137">
        <f t="shared" si="218"/>
        <v>0</v>
      </c>
      <c r="AI154" s="71"/>
      <c r="AJ154" s="137">
        <f t="shared" si="219"/>
        <v>0</v>
      </c>
      <c r="AK154" s="69"/>
      <c r="AL154" s="137">
        <f t="shared" si="220"/>
        <v>0</v>
      </c>
      <c r="AM154" s="71"/>
      <c r="AN154" s="71"/>
      <c r="AO154" s="69"/>
      <c r="AP154" s="137">
        <f t="shared" si="221"/>
        <v>0</v>
      </c>
      <c r="AQ154" s="69"/>
      <c r="AR154" s="137">
        <f t="shared" si="222"/>
        <v>0</v>
      </c>
      <c r="AS154" s="71"/>
      <c r="AT154" s="137">
        <f t="shared" si="223"/>
        <v>0</v>
      </c>
      <c r="AU154" s="71"/>
      <c r="AV154" s="137">
        <f t="shared" si="224"/>
        <v>0</v>
      </c>
      <c r="AW154" s="69"/>
      <c r="AX154" s="137">
        <f t="shared" si="225"/>
        <v>0</v>
      </c>
      <c r="AY154" s="69"/>
      <c r="AZ154" s="137">
        <f t="shared" si="226"/>
        <v>0</v>
      </c>
      <c r="BA154" s="69"/>
      <c r="BB154" s="69">
        <f t="shared" si="227"/>
        <v>0</v>
      </c>
      <c r="BC154" s="69"/>
      <c r="BD154" s="137">
        <f t="shared" si="228"/>
        <v>0</v>
      </c>
      <c r="BE154" s="69"/>
      <c r="BF154" s="137">
        <f t="shared" si="229"/>
        <v>0</v>
      </c>
      <c r="BG154" s="69"/>
      <c r="BH154" s="137">
        <f t="shared" si="230"/>
        <v>0</v>
      </c>
      <c r="BI154" s="69"/>
      <c r="BJ154" s="69">
        <f t="shared" si="231"/>
        <v>0</v>
      </c>
      <c r="BK154" s="69"/>
      <c r="BL154" s="137">
        <f t="shared" si="232"/>
        <v>0</v>
      </c>
      <c r="BM154" s="69"/>
      <c r="BN154" s="137">
        <f t="shared" si="233"/>
        <v>0</v>
      </c>
      <c r="BO154" s="69"/>
      <c r="BP154" s="137">
        <f t="shared" si="234"/>
        <v>0</v>
      </c>
      <c r="BQ154" s="69"/>
      <c r="BR154" s="137">
        <f t="shared" si="235"/>
        <v>0</v>
      </c>
      <c r="BS154" s="69"/>
      <c r="BT154" s="137">
        <f t="shared" si="236"/>
        <v>0</v>
      </c>
      <c r="BU154" s="69"/>
      <c r="BV154" s="137">
        <f t="shared" si="237"/>
        <v>0</v>
      </c>
      <c r="BW154" s="69"/>
      <c r="BX154" s="137">
        <f t="shared" si="238"/>
        <v>0</v>
      </c>
      <c r="BY154" s="73"/>
      <c r="BZ154" s="137">
        <f t="shared" si="239"/>
        <v>0</v>
      </c>
      <c r="CA154" s="69"/>
      <c r="CB154" s="137">
        <f t="shared" si="240"/>
        <v>0</v>
      </c>
      <c r="CC154" s="71"/>
      <c r="CD154" s="137">
        <f t="shared" si="241"/>
        <v>0</v>
      </c>
      <c r="CE154" s="69"/>
      <c r="CF154" s="137">
        <f t="shared" si="242"/>
        <v>0</v>
      </c>
      <c r="CG154" s="69"/>
      <c r="CH154" s="137">
        <f t="shared" si="243"/>
        <v>0</v>
      </c>
      <c r="CI154" s="69"/>
      <c r="CJ154" s="137">
        <f t="shared" si="244"/>
        <v>0</v>
      </c>
      <c r="CK154" s="69"/>
      <c r="CL154" s="137">
        <f t="shared" si="245"/>
        <v>0</v>
      </c>
      <c r="CM154" s="71"/>
      <c r="CN154" s="137">
        <f t="shared" si="256"/>
        <v>0</v>
      </c>
      <c r="CO154" s="69"/>
      <c r="CP154" s="137">
        <f t="shared" si="246"/>
        <v>0</v>
      </c>
      <c r="CQ154" s="69"/>
      <c r="CR154" s="137">
        <f t="shared" si="247"/>
        <v>0</v>
      </c>
      <c r="CS154" s="71"/>
      <c r="CT154" s="137"/>
      <c r="CU154" s="71"/>
      <c r="CV154" s="137"/>
      <c r="CW154" s="71"/>
      <c r="CX154" s="137"/>
      <c r="CY154" s="69"/>
      <c r="CZ154" s="137">
        <f t="shared" si="248"/>
        <v>0</v>
      </c>
      <c r="DA154" s="69"/>
      <c r="DB154" s="137"/>
      <c r="DC154" s="69"/>
      <c r="DD154" s="137">
        <f t="shared" si="257"/>
        <v>0</v>
      </c>
      <c r="DE154" s="71"/>
      <c r="DF154" s="137"/>
      <c r="DG154" s="69"/>
      <c r="DH154" s="137"/>
      <c r="DI154" s="69"/>
      <c r="DJ154" s="137"/>
      <c r="DK154" s="69"/>
      <c r="DL154" s="137"/>
      <c r="DM154" s="69"/>
      <c r="DN154" s="137"/>
      <c r="DO154" s="69"/>
      <c r="DP154" s="137">
        <f t="shared" si="249"/>
        <v>0</v>
      </c>
      <c r="DQ154" s="69"/>
      <c r="DR154" s="137"/>
      <c r="DS154" s="69"/>
      <c r="DT154" s="137"/>
      <c r="DU154" s="69"/>
      <c r="DV154" s="137"/>
      <c r="DW154" s="69"/>
      <c r="DX154" s="137"/>
      <c r="DY154" s="69"/>
      <c r="DZ154" s="137"/>
      <c r="EA154" s="69"/>
      <c r="EB154" s="137">
        <f t="shared" si="250"/>
        <v>0</v>
      </c>
      <c r="EC154" s="69"/>
      <c r="ED154" s="137">
        <f t="shared" si="251"/>
        <v>0</v>
      </c>
      <c r="EE154" s="69"/>
      <c r="EF154" s="137">
        <f t="shared" si="252"/>
        <v>0</v>
      </c>
      <c r="EG154" s="69"/>
      <c r="EH154" s="137">
        <f t="shared" si="253"/>
        <v>0</v>
      </c>
      <c r="EI154" s="69"/>
      <c r="EJ154" s="71"/>
      <c r="EK154" s="69"/>
      <c r="EL154" s="137">
        <f t="shared" si="254"/>
        <v>0</v>
      </c>
      <c r="EM154" s="69"/>
      <c r="EN154" s="137">
        <f t="shared" si="255"/>
        <v>0</v>
      </c>
      <c r="EO154" s="75"/>
      <c r="EP154" s="75"/>
      <c r="EQ154" s="76">
        <f t="shared" si="209"/>
        <v>19</v>
      </c>
      <c r="ER154" s="76">
        <f t="shared" si="210"/>
        <v>2986014.5282351999</v>
      </c>
    </row>
    <row r="155" spans="1:148" s="221" customFormat="1" ht="60" customHeight="1" x14ac:dyDescent="0.25">
      <c r="A155" s="54"/>
      <c r="B155" s="54">
        <v>98</v>
      </c>
      <c r="C155" s="218" t="s">
        <v>471</v>
      </c>
      <c r="D155" s="117" t="s">
        <v>472</v>
      </c>
      <c r="E155" s="64">
        <v>13916</v>
      </c>
      <c r="F155" s="165">
        <v>34.21</v>
      </c>
      <c r="G155" s="220">
        <v>4.1999999999999997E-3</v>
      </c>
      <c r="H155" s="119">
        <v>1</v>
      </c>
      <c r="I155" s="120"/>
      <c r="J155" s="127"/>
      <c r="K155" s="118">
        <v>1.4</v>
      </c>
      <c r="L155" s="118">
        <v>1.68</v>
      </c>
      <c r="M155" s="118">
        <v>2.23</v>
      </c>
      <c r="N155" s="121">
        <v>2.57</v>
      </c>
      <c r="O155" s="69">
        <v>4</v>
      </c>
      <c r="P155" s="137">
        <f>(O155*$E155*$F155*((1-$G155)+$G155*$K155*$H155))</f>
        <v>1907464.6059392001</v>
      </c>
      <c r="Q155" s="122"/>
      <c r="R155" s="137">
        <f t="shared" si="212"/>
        <v>0</v>
      </c>
      <c r="S155" s="71"/>
      <c r="T155" s="69">
        <f t="shared" si="213"/>
        <v>0</v>
      </c>
      <c r="U155" s="69"/>
      <c r="V155" s="137">
        <f t="shared" si="214"/>
        <v>0</v>
      </c>
      <c r="W155" s="69"/>
      <c r="X155" s="137">
        <f t="shared" si="215"/>
        <v>0</v>
      </c>
      <c r="Y155" s="69"/>
      <c r="Z155" s="71"/>
      <c r="AA155" s="71"/>
      <c r="AB155" s="137">
        <f t="shared" si="216"/>
        <v>0</v>
      </c>
      <c r="AC155" s="71"/>
      <c r="AD155" s="71"/>
      <c r="AE155" s="71"/>
      <c r="AF155" s="137">
        <f t="shared" si="217"/>
        <v>0</v>
      </c>
      <c r="AG155" s="71"/>
      <c r="AH155" s="137">
        <f t="shared" si="218"/>
        <v>0</v>
      </c>
      <c r="AI155" s="71"/>
      <c r="AJ155" s="137">
        <f t="shared" si="219"/>
        <v>0</v>
      </c>
      <c r="AK155" s="69"/>
      <c r="AL155" s="137">
        <f t="shared" si="220"/>
        <v>0</v>
      </c>
      <c r="AM155" s="71"/>
      <c r="AN155" s="71"/>
      <c r="AO155" s="69"/>
      <c r="AP155" s="137">
        <f t="shared" si="221"/>
        <v>0</v>
      </c>
      <c r="AQ155" s="69"/>
      <c r="AR155" s="137">
        <f t="shared" si="222"/>
        <v>0</v>
      </c>
      <c r="AS155" s="71"/>
      <c r="AT155" s="137">
        <f t="shared" si="223"/>
        <v>0</v>
      </c>
      <c r="AU155" s="71"/>
      <c r="AV155" s="137">
        <f t="shared" si="224"/>
        <v>0</v>
      </c>
      <c r="AW155" s="69"/>
      <c r="AX155" s="137">
        <f t="shared" si="225"/>
        <v>0</v>
      </c>
      <c r="AY155" s="69"/>
      <c r="AZ155" s="137">
        <f t="shared" si="226"/>
        <v>0</v>
      </c>
      <c r="BA155" s="69"/>
      <c r="BB155" s="69">
        <f t="shared" si="227"/>
        <v>0</v>
      </c>
      <c r="BC155" s="69"/>
      <c r="BD155" s="137">
        <f t="shared" si="228"/>
        <v>0</v>
      </c>
      <c r="BE155" s="69"/>
      <c r="BF155" s="137">
        <f t="shared" si="229"/>
        <v>0</v>
      </c>
      <c r="BG155" s="69"/>
      <c r="BH155" s="137">
        <f t="shared" si="230"/>
        <v>0</v>
      </c>
      <c r="BI155" s="69"/>
      <c r="BJ155" s="69">
        <f t="shared" si="231"/>
        <v>0</v>
      </c>
      <c r="BK155" s="69"/>
      <c r="BL155" s="137">
        <f t="shared" si="232"/>
        <v>0</v>
      </c>
      <c r="BM155" s="69"/>
      <c r="BN155" s="137">
        <f t="shared" si="233"/>
        <v>0</v>
      </c>
      <c r="BO155" s="69"/>
      <c r="BP155" s="137">
        <f t="shared" si="234"/>
        <v>0</v>
      </c>
      <c r="BQ155" s="69"/>
      <c r="BR155" s="137">
        <f t="shared" si="235"/>
        <v>0</v>
      </c>
      <c r="BS155" s="69"/>
      <c r="BT155" s="137">
        <f t="shared" si="236"/>
        <v>0</v>
      </c>
      <c r="BU155" s="69"/>
      <c r="BV155" s="137">
        <f t="shared" si="237"/>
        <v>0</v>
      </c>
      <c r="BW155" s="69"/>
      <c r="BX155" s="137">
        <f t="shared" si="238"/>
        <v>0</v>
      </c>
      <c r="BY155" s="73"/>
      <c r="BZ155" s="137">
        <f t="shared" si="239"/>
        <v>0</v>
      </c>
      <c r="CA155" s="69"/>
      <c r="CB155" s="137">
        <f t="shared" si="240"/>
        <v>0</v>
      </c>
      <c r="CC155" s="71"/>
      <c r="CD155" s="137">
        <f t="shared" si="241"/>
        <v>0</v>
      </c>
      <c r="CE155" s="69"/>
      <c r="CF155" s="137">
        <f t="shared" si="242"/>
        <v>0</v>
      </c>
      <c r="CG155" s="69"/>
      <c r="CH155" s="137">
        <f t="shared" si="243"/>
        <v>0</v>
      </c>
      <c r="CI155" s="69"/>
      <c r="CJ155" s="137">
        <f t="shared" si="244"/>
        <v>0</v>
      </c>
      <c r="CK155" s="69"/>
      <c r="CL155" s="137">
        <f t="shared" si="245"/>
        <v>0</v>
      </c>
      <c r="CM155" s="71"/>
      <c r="CN155" s="137">
        <f t="shared" si="256"/>
        <v>0</v>
      </c>
      <c r="CO155" s="69"/>
      <c r="CP155" s="137">
        <f t="shared" si="246"/>
        <v>0</v>
      </c>
      <c r="CQ155" s="69"/>
      <c r="CR155" s="137">
        <f t="shared" si="247"/>
        <v>0</v>
      </c>
      <c r="CS155" s="71"/>
      <c r="CT155" s="137"/>
      <c r="CU155" s="71"/>
      <c r="CV155" s="137"/>
      <c r="CW155" s="71"/>
      <c r="CX155" s="137"/>
      <c r="CY155" s="69"/>
      <c r="CZ155" s="137">
        <f t="shared" si="248"/>
        <v>0</v>
      </c>
      <c r="DA155" s="69"/>
      <c r="DB155" s="137"/>
      <c r="DC155" s="69"/>
      <c r="DD155" s="137">
        <f t="shared" si="257"/>
        <v>0</v>
      </c>
      <c r="DE155" s="71"/>
      <c r="DF155" s="137"/>
      <c r="DG155" s="69"/>
      <c r="DH155" s="137"/>
      <c r="DI155" s="69"/>
      <c r="DJ155" s="137"/>
      <c r="DK155" s="69"/>
      <c r="DL155" s="137"/>
      <c r="DM155" s="69"/>
      <c r="DN155" s="137"/>
      <c r="DO155" s="69"/>
      <c r="DP155" s="137">
        <f t="shared" si="249"/>
        <v>0</v>
      </c>
      <c r="DQ155" s="69"/>
      <c r="DR155" s="137"/>
      <c r="DS155" s="69"/>
      <c r="DT155" s="137"/>
      <c r="DU155" s="69"/>
      <c r="DV155" s="137"/>
      <c r="DW155" s="69"/>
      <c r="DX155" s="137"/>
      <c r="DY155" s="69"/>
      <c r="DZ155" s="137"/>
      <c r="EA155" s="69"/>
      <c r="EB155" s="137">
        <f t="shared" si="250"/>
        <v>0</v>
      </c>
      <c r="EC155" s="69"/>
      <c r="ED155" s="137">
        <f t="shared" si="251"/>
        <v>0</v>
      </c>
      <c r="EE155" s="69"/>
      <c r="EF155" s="137">
        <f t="shared" si="252"/>
        <v>0</v>
      </c>
      <c r="EG155" s="69"/>
      <c r="EH155" s="137">
        <f t="shared" si="253"/>
        <v>0</v>
      </c>
      <c r="EI155" s="69"/>
      <c r="EJ155" s="71"/>
      <c r="EK155" s="69"/>
      <c r="EL155" s="137">
        <f t="shared" si="254"/>
        <v>0</v>
      </c>
      <c r="EM155" s="69"/>
      <c r="EN155" s="137">
        <f t="shared" si="255"/>
        <v>0</v>
      </c>
      <c r="EO155" s="75"/>
      <c r="EP155" s="75"/>
      <c r="EQ155" s="76">
        <f t="shared" si="209"/>
        <v>4</v>
      </c>
      <c r="ER155" s="76">
        <f t="shared" si="210"/>
        <v>1907464.6059392001</v>
      </c>
    </row>
    <row r="156" spans="1:148" s="221" customFormat="1" ht="60" customHeight="1" x14ac:dyDescent="0.25">
      <c r="A156" s="54"/>
      <c r="B156" s="54">
        <v>99</v>
      </c>
      <c r="C156" s="218" t="s">
        <v>473</v>
      </c>
      <c r="D156" s="117" t="s">
        <v>474</v>
      </c>
      <c r="E156" s="64">
        <v>13916</v>
      </c>
      <c r="F156" s="165">
        <v>35</v>
      </c>
      <c r="G156" s="220">
        <v>1.5599999999999999E-2</v>
      </c>
      <c r="H156" s="119">
        <v>1</v>
      </c>
      <c r="I156" s="120"/>
      <c r="J156" s="127"/>
      <c r="K156" s="118">
        <v>1.4</v>
      </c>
      <c r="L156" s="118">
        <v>1.68</v>
      </c>
      <c r="M156" s="118">
        <v>2.23</v>
      </c>
      <c r="N156" s="121">
        <v>2.57</v>
      </c>
      <c r="O156" s="69">
        <v>17</v>
      </c>
      <c r="P156" s="137">
        <f t="shared" si="211"/>
        <v>8331687.3248000005</v>
      </c>
      <c r="Q156" s="122"/>
      <c r="R156" s="137">
        <f t="shared" si="212"/>
        <v>0</v>
      </c>
      <c r="S156" s="71"/>
      <c r="T156" s="69">
        <f t="shared" si="213"/>
        <v>0</v>
      </c>
      <c r="U156" s="69"/>
      <c r="V156" s="137">
        <f t="shared" si="214"/>
        <v>0</v>
      </c>
      <c r="W156" s="69"/>
      <c r="X156" s="137">
        <f t="shared" si="215"/>
        <v>0</v>
      </c>
      <c r="Y156" s="69"/>
      <c r="Z156" s="71"/>
      <c r="AA156" s="71"/>
      <c r="AB156" s="137">
        <f t="shared" si="216"/>
        <v>0</v>
      </c>
      <c r="AC156" s="71"/>
      <c r="AD156" s="71"/>
      <c r="AE156" s="71"/>
      <c r="AF156" s="137">
        <f t="shared" si="217"/>
        <v>0</v>
      </c>
      <c r="AG156" s="71"/>
      <c r="AH156" s="137">
        <f t="shared" si="218"/>
        <v>0</v>
      </c>
      <c r="AI156" s="71"/>
      <c r="AJ156" s="137">
        <f t="shared" si="219"/>
        <v>0</v>
      </c>
      <c r="AK156" s="69"/>
      <c r="AL156" s="137">
        <f t="shared" si="220"/>
        <v>0</v>
      </c>
      <c r="AM156" s="71"/>
      <c r="AN156" s="71"/>
      <c r="AO156" s="69"/>
      <c r="AP156" s="137">
        <f t="shared" si="221"/>
        <v>0</v>
      </c>
      <c r="AQ156" s="69"/>
      <c r="AR156" s="137">
        <f t="shared" si="222"/>
        <v>0</v>
      </c>
      <c r="AS156" s="71"/>
      <c r="AT156" s="137">
        <f t="shared" si="223"/>
        <v>0</v>
      </c>
      <c r="AU156" s="71"/>
      <c r="AV156" s="137">
        <f t="shared" si="224"/>
        <v>0</v>
      </c>
      <c r="AW156" s="69"/>
      <c r="AX156" s="137">
        <f t="shared" si="225"/>
        <v>0</v>
      </c>
      <c r="AY156" s="69"/>
      <c r="AZ156" s="137">
        <f t="shared" si="226"/>
        <v>0</v>
      </c>
      <c r="BA156" s="69"/>
      <c r="BB156" s="69">
        <f t="shared" si="227"/>
        <v>0</v>
      </c>
      <c r="BC156" s="69"/>
      <c r="BD156" s="137">
        <f t="shared" si="228"/>
        <v>0</v>
      </c>
      <c r="BE156" s="69"/>
      <c r="BF156" s="137">
        <f t="shared" si="229"/>
        <v>0</v>
      </c>
      <c r="BG156" s="69"/>
      <c r="BH156" s="137">
        <f t="shared" si="230"/>
        <v>0</v>
      </c>
      <c r="BI156" s="69"/>
      <c r="BJ156" s="69">
        <f t="shared" si="231"/>
        <v>0</v>
      </c>
      <c r="BK156" s="69"/>
      <c r="BL156" s="137">
        <f t="shared" si="232"/>
        <v>0</v>
      </c>
      <c r="BM156" s="69"/>
      <c r="BN156" s="137">
        <f t="shared" si="233"/>
        <v>0</v>
      </c>
      <c r="BO156" s="69"/>
      <c r="BP156" s="137">
        <f t="shared" si="234"/>
        <v>0</v>
      </c>
      <c r="BQ156" s="69"/>
      <c r="BR156" s="137">
        <f t="shared" si="235"/>
        <v>0</v>
      </c>
      <c r="BS156" s="69"/>
      <c r="BT156" s="137">
        <f t="shared" si="236"/>
        <v>0</v>
      </c>
      <c r="BU156" s="69"/>
      <c r="BV156" s="137">
        <f t="shared" si="237"/>
        <v>0</v>
      </c>
      <c r="BW156" s="69"/>
      <c r="BX156" s="137">
        <f t="shared" si="238"/>
        <v>0</v>
      </c>
      <c r="BY156" s="73"/>
      <c r="BZ156" s="137">
        <f t="shared" si="239"/>
        <v>0</v>
      </c>
      <c r="CA156" s="69"/>
      <c r="CB156" s="137">
        <f t="shared" si="240"/>
        <v>0</v>
      </c>
      <c r="CC156" s="71"/>
      <c r="CD156" s="137">
        <f t="shared" si="241"/>
        <v>0</v>
      </c>
      <c r="CE156" s="69"/>
      <c r="CF156" s="137">
        <f t="shared" si="242"/>
        <v>0</v>
      </c>
      <c r="CG156" s="69"/>
      <c r="CH156" s="137">
        <f t="shared" si="243"/>
        <v>0</v>
      </c>
      <c r="CI156" s="69"/>
      <c r="CJ156" s="137">
        <f t="shared" si="244"/>
        <v>0</v>
      </c>
      <c r="CK156" s="69"/>
      <c r="CL156" s="137">
        <f t="shared" si="245"/>
        <v>0</v>
      </c>
      <c r="CM156" s="71"/>
      <c r="CN156" s="137">
        <f t="shared" si="256"/>
        <v>0</v>
      </c>
      <c r="CO156" s="69"/>
      <c r="CP156" s="137">
        <f t="shared" si="246"/>
        <v>0</v>
      </c>
      <c r="CQ156" s="69"/>
      <c r="CR156" s="137">
        <f t="shared" si="247"/>
        <v>0</v>
      </c>
      <c r="CS156" s="71"/>
      <c r="CT156" s="137"/>
      <c r="CU156" s="71"/>
      <c r="CV156" s="137"/>
      <c r="CW156" s="71"/>
      <c r="CX156" s="137"/>
      <c r="CY156" s="69"/>
      <c r="CZ156" s="137">
        <f t="shared" si="248"/>
        <v>0</v>
      </c>
      <c r="DA156" s="69"/>
      <c r="DB156" s="137"/>
      <c r="DC156" s="69"/>
      <c r="DD156" s="137">
        <f t="shared" si="257"/>
        <v>0</v>
      </c>
      <c r="DE156" s="71"/>
      <c r="DF156" s="137"/>
      <c r="DG156" s="69"/>
      <c r="DH156" s="137"/>
      <c r="DI156" s="69"/>
      <c r="DJ156" s="137"/>
      <c r="DK156" s="69"/>
      <c r="DL156" s="137"/>
      <c r="DM156" s="69"/>
      <c r="DN156" s="137"/>
      <c r="DO156" s="69"/>
      <c r="DP156" s="137">
        <f t="shared" si="249"/>
        <v>0</v>
      </c>
      <c r="DQ156" s="69"/>
      <c r="DR156" s="137"/>
      <c r="DS156" s="69"/>
      <c r="DT156" s="137"/>
      <c r="DU156" s="69"/>
      <c r="DV156" s="137"/>
      <c r="DW156" s="69"/>
      <c r="DX156" s="137"/>
      <c r="DY156" s="69"/>
      <c r="DZ156" s="137"/>
      <c r="EA156" s="69"/>
      <c r="EB156" s="137">
        <f t="shared" si="250"/>
        <v>0</v>
      </c>
      <c r="EC156" s="69"/>
      <c r="ED156" s="137">
        <f t="shared" si="251"/>
        <v>0</v>
      </c>
      <c r="EE156" s="69"/>
      <c r="EF156" s="137">
        <f t="shared" si="252"/>
        <v>0</v>
      </c>
      <c r="EG156" s="69"/>
      <c r="EH156" s="137">
        <f t="shared" si="253"/>
        <v>0</v>
      </c>
      <c r="EI156" s="69"/>
      <c r="EJ156" s="71"/>
      <c r="EK156" s="69"/>
      <c r="EL156" s="137">
        <f t="shared" si="254"/>
        <v>0</v>
      </c>
      <c r="EM156" s="69"/>
      <c r="EN156" s="137">
        <f t="shared" si="255"/>
        <v>0</v>
      </c>
      <c r="EO156" s="75"/>
      <c r="EP156" s="75"/>
      <c r="EQ156" s="76">
        <f t="shared" si="209"/>
        <v>17</v>
      </c>
      <c r="ER156" s="76">
        <f t="shared" si="210"/>
        <v>8331687.3248000005</v>
      </c>
    </row>
    <row r="157" spans="1:148" s="221" customFormat="1" ht="60" customHeight="1" x14ac:dyDescent="0.25">
      <c r="A157" s="54"/>
      <c r="B157" s="54">
        <v>100</v>
      </c>
      <c r="C157" s="218" t="s">
        <v>475</v>
      </c>
      <c r="D157" s="117" t="s">
        <v>476</v>
      </c>
      <c r="E157" s="64">
        <v>13916</v>
      </c>
      <c r="F157" s="165">
        <v>37.1</v>
      </c>
      <c r="G157" s="220">
        <v>4.36E-2</v>
      </c>
      <c r="H157" s="119">
        <v>1</v>
      </c>
      <c r="I157" s="120"/>
      <c r="J157" s="127"/>
      <c r="K157" s="133">
        <v>1.4</v>
      </c>
      <c r="L157" s="133">
        <v>1.68</v>
      </c>
      <c r="M157" s="133">
        <v>2.23</v>
      </c>
      <c r="N157" s="134">
        <v>2.57</v>
      </c>
      <c r="O157" s="69">
        <v>5</v>
      </c>
      <c r="P157" s="137">
        <f t="shared" si="211"/>
        <v>2626437.9299200005</v>
      </c>
      <c r="Q157" s="122"/>
      <c r="R157" s="137">
        <f t="shared" si="212"/>
        <v>0</v>
      </c>
      <c r="S157" s="71">
        <v>0</v>
      </c>
      <c r="T157" s="69">
        <f t="shared" si="213"/>
        <v>0</v>
      </c>
      <c r="U157" s="69">
        <v>0</v>
      </c>
      <c r="V157" s="137">
        <f t="shared" si="214"/>
        <v>0</v>
      </c>
      <c r="W157" s="69"/>
      <c r="X157" s="137">
        <f t="shared" si="215"/>
        <v>0</v>
      </c>
      <c r="Y157" s="69"/>
      <c r="Z157" s="70"/>
      <c r="AA157" s="71">
        <v>0</v>
      </c>
      <c r="AB157" s="137">
        <f t="shared" si="216"/>
        <v>0</v>
      </c>
      <c r="AC157" s="70"/>
      <c r="AD157" s="70"/>
      <c r="AE157" s="71">
        <v>0</v>
      </c>
      <c r="AF157" s="137">
        <f t="shared" si="217"/>
        <v>0</v>
      </c>
      <c r="AG157" s="71">
        <v>0</v>
      </c>
      <c r="AH157" s="137">
        <f t="shared" si="218"/>
        <v>0</v>
      </c>
      <c r="AI157" s="71">
        <v>0</v>
      </c>
      <c r="AJ157" s="137">
        <f t="shared" si="219"/>
        <v>0</v>
      </c>
      <c r="AK157" s="69"/>
      <c r="AL157" s="137">
        <f t="shared" si="220"/>
        <v>0</v>
      </c>
      <c r="AM157" s="71"/>
      <c r="AN157" s="71"/>
      <c r="AO157" s="69">
        <v>0</v>
      </c>
      <c r="AP157" s="137">
        <f t="shared" si="221"/>
        <v>0</v>
      </c>
      <c r="AQ157" s="69"/>
      <c r="AR157" s="137">
        <f t="shared" si="222"/>
        <v>0</v>
      </c>
      <c r="AS157" s="71">
        <v>0</v>
      </c>
      <c r="AT157" s="137">
        <f t="shared" si="223"/>
        <v>0</v>
      </c>
      <c r="AU157" s="71"/>
      <c r="AV157" s="137">
        <f t="shared" si="224"/>
        <v>0</v>
      </c>
      <c r="AW157" s="69"/>
      <c r="AX157" s="137">
        <f t="shared" si="225"/>
        <v>0</v>
      </c>
      <c r="AY157" s="69">
        <v>0</v>
      </c>
      <c r="AZ157" s="137">
        <f t="shared" si="226"/>
        <v>0</v>
      </c>
      <c r="BA157" s="69"/>
      <c r="BB157" s="69">
        <f t="shared" si="227"/>
        <v>0</v>
      </c>
      <c r="BC157" s="69"/>
      <c r="BD157" s="137">
        <f t="shared" si="228"/>
        <v>0</v>
      </c>
      <c r="BE157" s="69"/>
      <c r="BF157" s="137">
        <f t="shared" si="229"/>
        <v>0</v>
      </c>
      <c r="BG157" s="69"/>
      <c r="BH157" s="137">
        <f t="shared" si="230"/>
        <v>0</v>
      </c>
      <c r="BI157" s="69"/>
      <c r="BJ157" s="69">
        <f t="shared" si="231"/>
        <v>0</v>
      </c>
      <c r="BK157" s="69"/>
      <c r="BL157" s="137">
        <f t="shared" si="232"/>
        <v>0</v>
      </c>
      <c r="BM157" s="69"/>
      <c r="BN157" s="137">
        <f t="shared" si="233"/>
        <v>0</v>
      </c>
      <c r="BO157" s="69"/>
      <c r="BP157" s="137">
        <f t="shared" si="234"/>
        <v>0</v>
      </c>
      <c r="BQ157" s="69"/>
      <c r="BR157" s="137">
        <f t="shared" si="235"/>
        <v>0</v>
      </c>
      <c r="BS157" s="69"/>
      <c r="BT157" s="137">
        <f t="shared" si="236"/>
        <v>0</v>
      </c>
      <c r="BU157" s="69"/>
      <c r="BV157" s="137">
        <f t="shared" si="237"/>
        <v>0</v>
      </c>
      <c r="BW157" s="69"/>
      <c r="BX157" s="137">
        <f t="shared" si="238"/>
        <v>0</v>
      </c>
      <c r="BY157" s="73"/>
      <c r="BZ157" s="137">
        <f t="shared" si="239"/>
        <v>0</v>
      </c>
      <c r="CA157" s="69"/>
      <c r="CB157" s="137">
        <f t="shared" si="240"/>
        <v>0</v>
      </c>
      <c r="CC157" s="71">
        <v>0</v>
      </c>
      <c r="CD157" s="137">
        <f t="shared" si="241"/>
        <v>0</v>
      </c>
      <c r="CE157" s="69">
        <v>0</v>
      </c>
      <c r="CF157" s="137">
        <f t="shared" si="242"/>
        <v>0</v>
      </c>
      <c r="CG157" s="69">
        <v>0</v>
      </c>
      <c r="CH157" s="137">
        <f t="shared" si="243"/>
        <v>0</v>
      </c>
      <c r="CI157" s="69"/>
      <c r="CJ157" s="137">
        <f t="shared" si="244"/>
        <v>0</v>
      </c>
      <c r="CK157" s="69"/>
      <c r="CL157" s="137">
        <f t="shared" si="245"/>
        <v>0</v>
      </c>
      <c r="CM157" s="71">
        <v>0</v>
      </c>
      <c r="CN157" s="137">
        <f t="shared" si="256"/>
        <v>0</v>
      </c>
      <c r="CO157" s="69">
        <v>0</v>
      </c>
      <c r="CP157" s="137">
        <f t="shared" si="246"/>
        <v>0</v>
      </c>
      <c r="CQ157" s="69">
        <v>0</v>
      </c>
      <c r="CR157" s="137">
        <f t="shared" si="247"/>
        <v>0</v>
      </c>
      <c r="CS157" s="71">
        <v>0</v>
      </c>
      <c r="CT157" s="137"/>
      <c r="CU157" s="71">
        <v>0</v>
      </c>
      <c r="CV157" s="137"/>
      <c r="CW157" s="71"/>
      <c r="CX157" s="137"/>
      <c r="CY157" s="69"/>
      <c r="CZ157" s="137">
        <f t="shared" si="248"/>
        <v>0</v>
      </c>
      <c r="DA157" s="69">
        <v>0</v>
      </c>
      <c r="DB157" s="137"/>
      <c r="DC157" s="69">
        <v>0</v>
      </c>
      <c r="DD157" s="137">
        <f t="shared" si="257"/>
        <v>0</v>
      </c>
      <c r="DE157" s="71">
        <v>0</v>
      </c>
      <c r="DF157" s="137"/>
      <c r="DG157" s="69">
        <v>0</v>
      </c>
      <c r="DH157" s="137"/>
      <c r="DI157" s="69">
        <v>0</v>
      </c>
      <c r="DJ157" s="137"/>
      <c r="DK157" s="69">
        <v>0</v>
      </c>
      <c r="DL157" s="137"/>
      <c r="DM157" s="69"/>
      <c r="DN157" s="137"/>
      <c r="DO157" s="69"/>
      <c r="DP157" s="137">
        <f t="shared" si="249"/>
        <v>0</v>
      </c>
      <c r="DQ157" s="69"/>
      <c r="DR157" s="137"/>
      <c r="DS157" s="69"/>
      <c r="DT157" s="137"/>
      <c r="DU157" s="69">
        <v>0</v>
      </c>
      <c r="DV157" s="137"/>
      <c r="DW157" s="69">
        <v>0</v>
      </c>
      <c r="DX157" s="137"/>
      <c r="DY157" s="69">
        <v>0</v>
      </c>
      <c r="DZ157" s="137"/>
      <c r="EA157" s="69"/>
      <c r="EB157" s="137">
        <f t="shared" si="250"/>
        <v>0</v>
      </c>
      <c r="EC157" s="69"/>
      <c r="ED157" s="137">
        <f t="shared" si="251"/>
        <v>0</v>
      </c>
      <c r="EE157" s="69"/>
      <c r="EF157" s="137">
        <f t="shared" si="252"/>
        <v>0</v>
      </c>
      <c r="EG157" s="69"/>
      <c r="EH157" s="137">
        <f t="shared" si="253"/>
        <v>0</v>
      </c>
      <c r="EI157" s="69"/>
      <c r="EJ157" s="70"/>
      <c r="EK157" s="69"/>
      <c r="EL157" s="137">
        <f t="shared" si="254"/>
        <v>0</v>
      </c>
      <c r="EM157" s="69"/>
      <c r="EN157" s="137">
        <f t="shared" si="255"/>
        <v>0</v>
      </c>
      <c r="EO157" s="75"/>
      <c r="EP157" s="75"/>
      <c r="EQ157" s="76">
        <f t="shared" si="209"/>
        <v>5</v>
      </c>
      <c r="ER157" s="76">
        <f t="shared" si="210"/>
        <v>2626437.9299200005</v>
      </c>
    </row>
    <row r="158" spans="1:148" s="221" customFormat="1" ht="60" customHeight="1" x14ac:dyDescent="0.25">
      <c r="A158" s="54"/>
      <c r="B158" s="54">
        <v>101</v>
      </c>
      <c r="C158" s="218" t="s">
        <v>477</v>
      </c>
      <c r="D158" s="117" t="s">
        <v>478</v>
      </c>
      <c r="E158" s="64">
        <v>13916</v>
      </c>
      <c r="F158" s="165">
        <v>39.909999999999997</v>
      </c>
      <c r="G158" s="220">
        <v>7.6499999999999999E-2</v>
      </c>
      <c r="H158" s="119">
        <v>1</v>
      </c>
      <c r="I158" s="120"/>
      <c r="J158" s="127"/>
      <c r="K158" s="133">
        <v>1.4</v>
      </c>
      <c r="L158" s="133">
        <v>1.68</v>
      </c>
      <c r="M158" s="133">
        <v>2.23</v>
      </c>
      <c r="N158" s="134">
        <v>2.57</v>
      </c>
      <c r="O158" s="69">
        <v>5</v>
      </c>
      <c r="P158" s="137">
        <f t="shared" si="211"/>
        <v>2861912.0966799995</v>
      </c>
      <c r="Q158" s="122"/>
      <c r="R158" s="137">
        <f t="shared" si="212"/>
        <v>0</v>
      </c>
      <c r="S158" s="71">
        <v>0</v>
      </c>
      <c r="T158" s="69">
        <f t="shared" si="213"/>
        <v>0</v>
      </c>
      <c r="U158" s="69">
        <v>0</v>
      </c>
      <c r="V158" s="137">
        <f t="shared" si="214"/>
        <v>0</v>
      </c>
      <c r="W158" s="69"/>
      <c r="X158" s="137">
        <f t="shared" si="215"/>
        <v>0</v>
      </c>
      <c r="Y158" s="69"/>
      <c r="Z158" s="70"/>
      <c r="AA158" s="71">
        <v>0</v>
      </c>
      <c r="AB158" s="137">
        <f t="shared" si="216"/>
        <v>0</v>
      </c>
      <c r="AC158" s="70"/>
      <c r="AD158" s="70"/>
      <c r="AE158" s="71">
        <v>0</v>
      </c>
      <c r="AF158" s="137">
        <f t="shared" si="217"/>
        <v>0</v>
      </c>
      <c r="AG158" s="71">
        <v>0</v>
      </c>
      <c r="AH158" s="137">
        <f t="shared" si="218"/>
        <v>0</v>
      </c>
      <c r="AI158" s="71"/>
      <c r="AJ158" s="137">
        <f t="shared" si="219"/>
        <v>0</v>
      </c>
      <c r="AK158" s="69"/>
      <c r="AL158" s="137">
        <f t="shared" si="220"/>
        <v>0</v>
      </c>
      <c r="AM158" s="71"/>
      <c r="AN158" s="71"/>
      <c r="AO158" s="69">
        <v>0</v>
      </c>
      <c r="AP158" s="137">
        <f t="shared" si="221"/>
        <v>0</v>
      </c>
      <c r="AQ158" s="131"/>
      <c r="AR158" s="137">
        <f t="shared" si="222"/>
        <v>0</v>
      </c>
      <c r="AS158" s="71">
        <v>0</v>
      </c>
      <c r="AT158" s="137">
        <f t="shared" si="223"/>
        <v>0</v>
      </c>
      <c r="AU158" s="71"/>
      <c r="AV158" s="137">
        <f t="shared" si="224"/>
        <v>0</v>
      </c>
      <c r="AW158" s="69"/>
      <c r="AX158" s="137">
        <f t="shared" si="225"/>
        <v>0</v>
      </c>
      <c r="AY158" s="69">
        <v>0</v>
      </c>
      <c r="AZ158" s="137">
        <f t="shared" si="226"/>
        <v>0</v>
      </c>
      <c r="BA158" s="69"/>
      <c r="BB158" s="69">
        <f t="shared" si="227"/>
        <v>0</v>
      </c>
      <c r="BC158" s="69"/>
      <c r="BD158" s="137">
        <f t="shared" si="228"/>
        <v>0</v>
      </c>
      <c r="BE158" s="69"/>
      <c r="BF158" s="137">
        <f t="shared" si="229"/>
        <v>0</v>
      </c>
      <c r="BG158" s="69"/>
      <c r="BH158" s="137">
        <f t="shared" si="230"/>
        <v>0</v>
      </c>
      <c r="BI158" s="69"/>
      <c r="BJ158" s="69">
        <f t="shared" si="231"/>
        <v>0</v>
      </c>
      <c r="BK158" s="69"/>
      <c r="BL158" s="137">
        <f t="shared" si="232"/>
        <v>0</v>
      </c>
      <c r="BM158" s="69"/>
      <c r="BN158" s="137">
        <f t="shared" si="233"/>
        <v>0</v>
      </c>
      <c r="BO158" s="69"/>
      <c r="BP158" s="137">
        <f t="shared" si="234"/>
        <v>0</v>
      </c>
      <c r="BQ158" s="69"/>
      <c r="BR158" s="137">
        <f t="shared" si="235"/>
        <v>0</v>
      </c>
      <c r="BS158" s="69"/>
      <c r="BT158" s="137">
        <f t="shared" si="236"/>
        <v>0</v>
      </c>
      <c r="BU158" s="69"/>
      <c r="BV158" s="137">
        <f t="shared" si="237"/>
        <v>0</v>
      </c>
      <c r="BW158" s="69"/>
      <c r="BX158" s="137">
        <f t="shared" si="238"/>
        <v>0</v>
      </c>
      <c r="BY158" s="73"/>
      <c r="BZ158" s="137">
        <f t="shared" si="239"/>
        <v>0</v>
      </c>
      <c r="CA158" s="69">
        <v>0</v>
      </c>
      <c r="CB158" s="137">
        <f t="shared" si="240"/>
        <v>0</v>
      </c>
      <c r="CC158" s="71">
        <v>0</v>
      </c>
      <c r="CD158" s="137">
        <f t="shared" si="241"/>
        <v>0</v>
      </c>
      <c r="CE158" s="69">
        <v>0</v>
      </c>
      <c r="CF158" s="137">
        <f t="shared" si="242"/>
        <v>0</v>
      </c>
      <c r="CG158" s="69">
        <v>0</v>
      </c>
      <c r="CH158" s="137">
        <f t="shared" si="243"/>
        <v>0</v>
      </c>
      <c r="CI158" s="69">
        <v>0</v>
      </c>
      <c r="CJ158" s="137">
        <f t="shared" si="244"/>
        <v>0</v>
      </c>
      <c r="CK158" s="69"/>
      <c r="CL158" s="137">
        <f t="shared" si="245"/>
        <v>0</v>
      </c>
      <c r="CM158" s="71">
        <v>0</v>
      </c>
      <c r="CN158" s="137">
        <f t="shared" si="256"/>
        <v>0</v>
      </c>
      <c r="CO158" s="69">
        <v>0</v>
      </c>
      <c r="CP158" s="137">
        <f t="shared" si="246"/>
        <v>0</v>
      </c>
      <c r="CQ158" s="69">
        <v>0</v>
      </c>
      <c r="CR158" s="137">
        <f t="shared" si="247"/>
        <v>0</v>
      </c>
      <c r="CS158" s="71">
        <v>0</v>
      </c>
      <c r="CT158" s="137"/>
      <c r="CU158" s="71">
        <v>0</v>
      </c>
      <c r="CV158" s="137"/>
      <c r="CW158" s="71"/>
      <c r="CX158" s="137"/>
      <c r="CY158" s="69"/>
      <c r="CZ158" s="137">
        <f t="shared" si="248"/>
        <v>0</v>
      </c>
      <c r="DA158" s="69">
        <v>0</v>
      </c>
      <c r="DB158" s="137"/>
      <c r="DC158" s="69">
        <v>0</v>
      </c>
      <c r="DD158" s="137">
        <f t="shared" si="257"/>
        <v>0</v>
      </c>
      <c r="DE158" s="71">
        <v>0</v>
      </c>
      <c r="DF158" s="137"/>
      <c r="DG158" s="69">
        <v>0</v>
      </c>
      <c r="DH158" s="137"/>
      <c r="DI158" s="69">
        <v>0</v>
      </c>
      <c r="DJ158" s="137"/>
      <c r="DK158" s="69">
        <v>0</v>
      </c>
      <c r="DL158" s="137"/>
      <c r="DM158" s="69"/>
      <c r="DN158" s="137"/>
      <c r="DO158" s="69"/>
      <c r="DP158" s="137">
        <f t="shared" si="249"/>
        <v>0</v>
      </c>
      <c r="DQ158" s="69"/>
      <c r="DR158" s="137"/>
      <c r="DS158" s="69"/>
      <c r="DT158" s="137"/>
      <c r="DU158" s="69">
        <v>0</v>
      </c>
      <c r="DV158" s="137"/>
      <c r="DW158" s="69">
        <v>0</v>
      </c>
      <c r="DX158" s="137"/>
      <c r="DY158" s="69">
        <v>0</v>
      </c>
      <c r="DZ158" s="137"/>
      <c r="EA158" s="131"/>
      <c r="EB158" s="137">
        <f t="shared" si="250"/>
        <v>0</v>
      </c>
      <c r="EC158" s="69"/>
      <c r="ED158" s="137">
        <f t="shared" si="251"/>
        <v>0</v>
      </c>
      <c r="EE158" s="69"/>
      <c r="EF158" s="137">
        <f t="shared" si="252"/>
        <v>0</v>
      </c>
      <c r="EG158" s="69"/>
      <c r="EH158" s="137">
        <f t="shared" si="253"/>
        <v>0</v>
      </c>
      <c r="EI158" s="69"/>
      <c r="EJ158" s="70"/>
      <c r="EK158" s="69"/>
      <c r="EL158" s="137">
        <f t="shared" si="254"/>
        <v>0</v>
      </c>
      <c r="EM158" s="69"/>
      <c r="EN158" s="137">
        <f t="shared" si="255"/>
        <v>0</v>
      </c>
      <c r="EO158" s="75"/>
      <c r="EP158" s="75"/>
      <c r="EQ158" s="76">
        <f t="shared" si="209"/>
        <v>5</v>
      </c>
      <c r="ER158" s="76">
        <f t="shared" si="210"/>
        <v>2861912.0966799995</v>
      </c>
    </row>
    <row r="159" spans="1:148" s="221" customFormat="1" ht="15.75" customHeight="1" x14ac:dyDescent="0.25">
      <c r="A159" s="54"/>
      <c r="B159" s="54">
        <v>102</v>
      </c>
      <c r="C159" s="218" t="s">
        <v>479</v>
      </c>
      <c r="D159" s="117" t="s">
        <v>480</v>
      </c>
      <c r="E159" s="64">
        <v>13916</v>
      </c>
      <c r="F159" s="119">
        <v>2.62</v>
      </c>
      <c r="G159" s="66"/>
      <c r="H159" s="119">
        <v>1</v>
      </c>
      <c r="I159" s="120"/>
      <c r="J159" s="127"/>
      <c r="K159" s="133">
        <v>1.4</v>
      </c>
      <c r="L159" s="133">
        <v>1.68</v>
      </c>
      <c r="M159" s="133">
        <v>2.23</v>
      </c>
      <c r="N159" s="134">
        <v>2.57</v>
      </c>
      <c r="O159" s="69"/>
      <c r="P159" s="70">
        <f>O159*E159*F159*H159*K159*$P$9</f>
        <v>0</v>
      </c>
      <c r="Q159" s="122"/>
      <c r="R159" s="70"/>
      <c r="S159" s="71">
        <v>0</v>
      </c>
      <c r="T159" s="71"/>
      <c r="U159" s="69"/>
      <c r="V159" s="70"/>
      <c r="W159" s="69"/>
      <c r="X159" s="71"/>
      <c r="Y159" s="69"/>
      <c r="Z159" s="70"/>
      <c r="AA159" s="71"/>
      <c r="AB159" s="70"/>
      <c r="AC159" s="70"/>
      <c r="AD159" s="70"/>
      <c r="AE159" s="71"/>
      <c r="AF159" s="70"/>
      <c r="AG159" s="71">
        <v>0</v>
      </c>
      <c r="AH159" s="70"/>
      <c r="AI159" s="71"/>
      <c r="AJ159" s="70">
        <f>SUM(AI159*E159*F159*H159*L159*$AJ$9)</f>
        <v>0</v>
      </c>
      <c r="AK159" s="69"/>
      <c r="AL159" s="70"/>
      <c r="AM159" s="71"/>
      <c r="AN159" s="71"/>
      <c r="AO159" s="69"/>
      <c r="AP159" s="70"/>
      <c r="AQ159" s="131"/>
      <c r="AR159" s="70"/>
      <c r="AS159" s="71"/>
      <c r="AT159" s="70"/>
      <c r="AU159" s="71"/>
      <c r="AV159" s="70"/>
      <c r="AW159" s="69"/>
      <c r="AX159" s="70"/>
      <c r="AY159" s="69"/>
      <c r="AZ159" s="71"/>
      <c r="BA159" s="69"/>
      <c r="BB159" s="70"/>
      <c r="BC159" s="69"/>
      <c r="BD159" s="70"/>
      <c r="BE159" s="69"/>
      <c r="BF159" s="70"/>
      <c r="BG159" s="69"/>
      <c r="BH159" s="70"/>
      <c r="BI159" s="69"/>
      <c r="BJ159" s="70"/>
      <c r="BK159" s="69"/>
      <c r="BL159" s="70"/>
      <c r="BM159" s="69"/>
      <c r="BN159" s="70"/>
      <c r="BO159" s="69"/>
      <c r="BP159" s="70"/>
      <c r="BQ159" s="69"/>
      <c r="BR159" s="70"/>
      <c r="BS159" s="69"/>
      <c r="BT159" s="70"/>
      <c r="BU159" s="69"/>
      <c r="BV159" s="70"/>
      <c r="BW159" s="69"/>
      <c r="BX159" s="70"/>
      <c r="BY159" s="73"/>
      <c r="BZ159" s="74"/>
      <c r="CA159" s="69"/>
      <c r="CB159" s="70"/>
      <c r="CC159" s="71"/>
      <c r="CD159" s="70"/>
      <c r="CE159" s="69"/>
      <c r="CF159" s="70"/>
      <c r="CG159" s="69"/>
      <c r="CH159" s="70"/>
      <c r="CI159" s="69"/>
      <c r="CJ159" s="70"/>
      <c r="CK159" s="69"/>
      <c r="CL159" s="70"/>
      <c r="CM159" s="71"/>
      <c r="CN159" s="70"/>
      <c r="CO159" s="69"/>
      <c r="CP159" s="70"/>
      <c r="CQ159" s="69"/>
      <c r="CR159" s="70"/>
      <c r="CS159" s="71"/>
      <c r="CT159" s="70"/>
      <c r="CU159" s="71"/>
      <c r="CV159" s="70"/>
      <c r="CW159" s="71"/>
      <c r="CX159" s="70"/>
      <c r="CY159" s="69"/>
      <c r="CZ159" s="70"/>
      <c r="DA159" s="69"/>
      <c r="DB159" s="70"/>
      <c r="DC159" s="69"/>
      <c r="DD159" s="70"/>
      <c r="DE159" s="71"/>
      <c r="DF159" s="70"/>
      <c r="DG159" s="69"/>
      <c r="DH159" s="70"/>
      <c r="DI159" s="69"/>
      <c r="DJ159" s="70"/>
      <c r="DK159" s="69"/>
      <c r="DL159" s="70"/>
      <c r="DM159" s="69"/>
      <c r="DN159" s="71">
        <f>SUM(DM159*E159*F159*H159*L159*$DN$9)</f>
        <v>0</v>
      </c>
      <c r="DO159" s="69"/>
      <c r="DP159" s="70"/>
      <c r="DQ159" s="69"/>
      <c r="DR159" s="70"/>
      <c r="DS159" s="69"/>
      <c r="DT159" s="70"/>
      <c r="DU159" s="69"/>
      <c r="DV159" s="70"/>
      <c r="DW159" s="69"/>
      <c r="DX159" s="70"/>
      <c r="DY159" s="69"/>
      <c r="DZ159" s="70"/>
      <c r="EA159" s="69"/>
      <c r="EB159" s="70"/>
      <c r="EC159" s="69"/>
      <c r="ED159" s="70"/>
      <c r="EE159" s="69"/>
      <c r="EF159" s="70"/>
      <c r="EG159" s="69"/>
      <c r="EH159" s="70"/>
      <c r="EI159" s="69"/>
      <c r="EJ159" s="70"/>
      <c r="EK159" s="69"/>
      <c r="EL159" s="70"/>
      <c r="EM159" s="69"/>
      <c r="EN159" s="70"/>
      <c r="EO159" s="75"/>
      <c r="EP159" s="75"/>
      <c r="EQ159" s="76">
        <f t="shared" si="209"/>
        <v>0</v>
      </c>
      <c r="ER159" s="76">
        <f t="shared" si="210"/>
        <v>0</v>
      </c>
    </row>
    <row r="160" spans="1:148" s="60" customFormat="1" ht="15" x14ac:dyDescent="0.25">
      <c r="A160" s="53">
        <v>20</v>
      </c>
      <c r="B160" s="53"/>
      <c r="C160" s="77" t="s">
        <v>481</v>
      </c>
      <c r="D160" s="157" t="s">
        <v>482</v>
      </c>
      <c r="E160" s="64">
        <v>13916</v>
      </c>
      <c r="F160" s="124"/>
      <c r="G160" s="66"/>
      <c r="H160" s="57"/>
      <c r="I160" s="112"/>
      <c r="J160" s="113"/>
      <c r="K160" s="125">
        <v>1.4</v>
      </c>
      <c r="L160" s="125">
        <v>1.68</v>
      </c>
      <c r="M160" s="125">
        <v>2.23</v>
      </c>
      <c r="N160" s="115">
        <v>2.57</v>
      </c>
      <c r="O160" s="61">
        <f>SUM(O161:O166)</f>
        <v>5</v>
      </c>
      <c r="P160" s="61">
        <f t="shared" ref="P160:CA160" si="258">SUM(P161:P166)</f>
        <v>72084.87999999999</v>
      </c>
      <c r="Q160" s="61">
        <f t="shared" si="258"/>
        <v>0</v>
      </c>
      <c r="R160" s="61">
        <f t="shared" si="258"/>
        <v>0</v>
      </c>
      <c r="S160" s="61">
        <f t="shared" si="258"/>
        <v>0</v>
      </c>
      <c r="T160" s="61">
        <f t="shared" si="258"/>
        <v>0</v>
      </c>
      <c r="U160" s="61">
        <f t="shared" si="258"/>
        <v>0</v>
      </c>
      <c r="V160" s="61">
        <f t="shared" si="258"/>
        <v>0</v>
      </c>
      <c r="W160" s="61">
        <f t="shared" si="258"/>
        <v>0</v>
      </c>
      <c r="X160" s="61">
        <f t="shared" si="258"/>
        <v>0</v>
      </c>
      <c r="Y160" s="61">
        <f t="shared" si="258"/>
        <v>0</v>
      </c>
      <c r="Z160" s="61">
        <f t="shared" si="258"/>
        <v>0</v>
      </c>
      <c r="AA160" s="61">
        <f t="shared" si="258"/>
        <v>90</v>
      </c>
      <c r="AB160" s="61">
        <f t="shared" si="258"/>
        <v>1297527.8399999999</v>
      </c>
      <c r="AC160" s="61">
        <f t="shared" si="258"/>
        <v>0</v>
      </c>
      <c r="AD160" s="61">
        <f t="shared" si="258"/>
        <v>0</v>
      </c>
      <c r="AE160" s="61">
        <f t="shared" si="258"/>
        <v>0</v>
      </c>
      <c r="AF160" s="61">
        <f t="shared" si="258"/>
        <v>0</v>
      </c>
      <c r="AG160" s="61">
        <f t="shared" si="258"/>
        <v>0</v>
      </c>
      <c r="AH160" s="61">
        <f t="shared" si="258"/>
        <v>0</v>
      </c>
      <c r="AI160" s="61">
        <f t="shared" si="258"/>
        <v>20</v>
      </c>
      <c r="AJ160" s="61">
        <f t="shared" si="258"/>
        <v>346007.42399999994</v>
      </c>
      <c r="AK160" s="61">
        <f t="shared" si="258"/>
        <v>43</v>
      </c>
      <c r="AL160" s="61">
        <f t="shared" si="258"/>
        <v>1244535.7119999998</v>
      </c>
      <c r="AM160" s="61">
        <f t="shared" si="258"/>
        <v>0</v>
      </c>
      <c r="AN160" s="61">
        <f t="shared" si="258"/>
        <v>0</v>
      </c>
      <c r="AO160" s="61">
        <f t="shared" si="258"/>
        <v>0</v>
      </c>
      <c r="AP160" s="61">
        <f t="shared" si="258"/>
        <v>0</v>
      </c>
      <c r="AQ160" s="61">
        <f t="shared" si="258"/>
        <v>0</v>
      </c>
      <c r="AR160" s="61">
        <f t="shared" si="258"/>
        <v>0</v>
      </c>
      <c r="AS160" s="61">
        <f t="shared" si="258"/>
        <v>0</v>
      </c>
      <c r="AT160" s="61">
        <f t="shared" si="258"/>
        <v>0</v>
      </c>
      <c r="AU160" s="61">
        <f t="shared" si="258"/>
        <v>0</v>
      </c>
      <c r="AV160" s="61">
        <f t="shared" si="258"/>
        <v>0</v>
      </c>
      <c r="AW160" s="61">
        <f t="shared" si="258"/>
        <v>0</v>
      </c>
      <c r="AX160" s="61">
        <f t="shared" si="258"/>
        <v>0</v>
      </c>
      <c r="AY160" s="61">
        <f t="shared" si="258"/>
        <v>55</v>
      </c>
      <c r="AZ160" s="61">
        <f t="shared" si="258"/>
        <v>1089066.1599999999</v>
      </c>
      <c r="BA160" s="61">
        <f t="shared" si="258"/>
        <v>312</v>
      </c>
      <c r="BB160" s="61">
        <f t="shared" si="258"/>
        <v>6969633.7760000005</v>
      </c>
      <c r="BC160" s="61">
        <f t="shared" si="258"/>
        <v>30</v>
      </c>
      <c r="BD160" s="61">
        <f t="shared" si="258"/>
        <v>432509.27999999997</v>
      </c>
      <c r="BE160" s="61">
        <f t="shared" si="258"/>
        <v>24</v>
      </c>
      <c r="BF160" s="61">
        <f t="shared" si="258"/>
        <v>346007.424</v>
      </c>
      <c r="BG160" s="61">
        <f t="shared" si="258"/>
        <v>0</v>
      </c>
      <c r="BH160" s="61">
        <f t="shared" si="258"/>
        <v>0</v>
      </c>
      <c r="BI160" s="61">
        <f t="shared" si="258"/>
        <v>18</v>
      </c>
      <c r="BJ160" s="61">
        <f t="shared" si="258"/>
        <v>259505.56799999997</v>
      </c>
      <c r="BK160" s="61">
        <f t="shared" si="258"/>
        <v>0</v>
      </c>
      <c r="BL160" s="61">
        <f t="shared" si="258"/>
        <v>0</v>
      </c>
      <c r="BM160" s="61">
        <f t="shared" si="258"/>
        <v>10</v>
      </c>
      <c r="BN160" s="61">
        <f t="shared" si="258"/>
        <v>144169.75999999998</v>
      </c>
      <c r="BO160" s="61">
        <f t="shared" si="258"/>
        <v>100</v>
      </c>
      <c r="BP160" s="61">
        <f t="shared" si="258"/>
        <v>1441697.5999999999</v>
      </c>
      <c r="BQ160" s="61">
        <f t="shared" si="258"/>
        <v>81</v>
      </c>
      <c r="BR160" s="61">
        <f t="shared" si="258"/>
        <v>1167775.0559999999</v>
      </c>
      <c r="BS160" s="61">
        <f t="shared" si="258"/>
        <v>0</v>
      </c>
      <c r="BT160" s="61">
        <f t="shared" si="258"/>
        <v>0</v>
      </c>
      <c r="BU160" s="61">
        <f t="shared" si="258"/>
        <v>30</v>
      </c>
      <c r="BV160" s="61">
        <f t="shared" si="258"/>
        <v>432509.27999999997</v>
      </c>
      <c r="BW160" s="61">
        <f t="shared" si="258"/>
        <v>0</v>
      </c>
      <c r="BX160" s="61">
        <f t="shared" si="258"/>
        <v>0</v>
      </c>
      <c r="BY160" s="61">
        <f t="shared" si="258"/>
        <v>0</v>
      </c>
      <c r="BZ160" s="61">
        <f t="shared" si="258"/>
        <v>0</v>
      </c>
      <c r="CA160" s="61">
        <f t="shared" si="258"/>
        <v>8</v>
      </c>
      <c r="CB160" s="61">
        <f t="shared" ref="CB160:EM160" si="259">SUM(CB161:CB166)</f>
        <v>115335.80799999999</v>
      </c>
      <c r="CC160" s="61">
        <f t="shared" si="259"/>
        <v>15</v>
      </c>
      <c r="CD160" s="61">
        <f t="shared" si="259"/>
        <v>216254.63999999998</v>
      </c>
      <c r="CE160" s="61">
        <f t="shared" si="259"/>
        <v>4</v>
      </c>
      <c r="CF160" s="61">
        <f t="shared" si="259"/>
        <v>57667.903999999995</v>
      </c>
      <c r="CG160" s="61">
        <f t="shared" si="259"/>
        <v>0</v>
      </c>
      <c r="CH160" s="61">
        <f t="shared" si="259"/>
        <v>0</v>
      </c>
      <c r="CI160" s="61">
        <f t="shared" si="259"/>
        <v>0</v>
      </c>
      <c r="CJ160" s="61">
        <f t="shared" si="259"/>
        <v>0</v>
      </c>
      <c r="CK160" s="61">
        <f t="shared" si="259"/>
        <v>7</v>
      </c>
      <c r="CL160" s="61">
        <f t="shared" si="259"/>
        <v>100918.83199999999</v>
      </c>
      <c r="CM160" s="61">
        <f t="shared" si="259"/>
        <v>0</v>
      </c>
      <c r="CN160" s="61">
        <f t="shared" si="259"/>
        <v>0</v>
      </c>
      <c r="CO160" s="61">
        <f t="shared" si="259"/>
        <v>0</v>
      </c>
      <c r="CP160" s="61">
        <f t="shared" si="259"/>
        <v>0</v>
      </c>
      <c r="CQ160" s="61">
        <f t="shared" si="259"/>
        <v>0</v>
      </c>
      <c r="CR160" s="61">
        <f t="shared" si="259"/>
        <v>0</v>
      </c>
      <c r="CS160" s="61">
        <f t="shared" si="259"/>
        <v>0</v>
      </c>
      <c r="CT160" s="61">
        <f t="shared" si="259"/>
        <v>0</v>
      </c>
      <c r="CU160" s="61">
        <f t="shared" si="259"/>
        <v>0</v>
      </c>
      <c r="CV160" s="61">
        <f t="shared" si="259"/>
        <v>0</v>
      </c>
      <c r="CW160" s="61">
        <f t="shared" si="259"/>
        <v>0</v>
      </c>
      <c r="CX160" s="61">
        <f t="shared" si="259"/>
        <v>0</v>
      </c>
      <c r="CY160" s="61">
        <f t="shared" si="259"/>
        <v>0</v>
      </c>
      <c r="CZ160" s="61">
        <f t="shared" si="259"/>
        <v>0</v>
      </c>
      <c r="DA160" s="61">
        <f t="shared" si="259"/>
        <v>0</v>
      </c>
      <c r="DB160" s="61">
        <f t="shared" si="259"/>
        <v>0</v>
      </c>
      <c r="DC160" s="61">
        <f t="shared" si="259"/>
        <v>35</v>
      </c>
      <c r="DD160" s="61">
        <f t="shared" si="259"/>
        <v>605512.99199999997</v>
      </c>
      <c r="DE160" s="61">
        <f t="shared" si="259"/>
        <v>36</v>
      </c>
      <c r="DF160" s="61">
        <f t="shared" si="259"/>
        <v>622813.36319999991</v>
      </c>
      <c r="DG160" s="61">
        <f t="shared" si="259"/>
        <v>0</v>
      </c>
      <c r="DH160" s="61">
        <f t="shared" si="259"/>
        <v>0</v>
      </c>
      <c r="DI160" s="61">
        <f t="shared" si="259"/>
        <v>9</v>
      </c>
      <c r="DJ160" s="61">
        <f t="shared" si="259"/>
        <v>155703.34079999998</v>
      </c>
      <c r="DK160" s="61">
        <f t="shared" si="259"/>
        <v>10</v>
      </c>
      <c r="DL160" s="61">
        <f t="shared" si="259"/>
        <v>173003.71199999997</v>
      </c>
      <c r="DM160" s="61">
        <f t="shared" si="259"/>
        <v>15</v>
      </c>
      <c r="DN160" s="61">
        <f t="shared" si="259"/>
        <v>259505.568</v>
      </c>
      <c r="DO160" s="61">
        <f t="shared" si="259"/>
        <v>7</v>
      </c>
      <c r="DP160" s="61">
        <f t="shared" si="259"/>
        <v>121102.5984</v>
      </c>
      <c r="DQ160" s="61">
        <f t="shared" si="259"/>
        <v>0</v>
      </c>
      <c r="DR160" s="61">
        <f t="shared" si="259"/>
        <v>0</v>
      </c>
      <c r="DS160" s="61">
        <f t="shared" si="259"/>
        <v>1</v>
      </c>
      <c r="DT160" s="61">
        <f t="shared" si="259"/>
        <v>17300.371200000001</v>
      </c>
      <c r="DU160" s="61">
        <f t="shared" si="259"/>
        <v>1</v>
      </c>
      <c r="DV160" s="61">
        <f t="shared" si="259"/>
        <v>17300.371200000001</v>
      </c>
      <c r="DW160" s="61">
        <f t="shared" si="259"/>
        <v>0</v>
      </c>
      <c r="DX160" s="61">
        <f t="shared" si="259"/>
        <v>0</v>
      </c>
      <c r="DY160" s="61">
        <f t="shared" si="259"/>
        <v>0</v>
      </c>
      <c r="DZ160" s="61">
        <f t="shared" si="259"/>
        <v>0</v>
      </c>
      <c r="EA160" s="61">
        <f t="shared" si="259"/>
        <v>0</v>
      </c>
      <c r="EB160" s="61">
        <f t="shared" si="259"/>
        <v>0</v>
      </c>
      <c r="EC160" s="61">
        <f t="shared" si="259"/>
        <v>0</v>
      </c>
      <c r="ED160" s="61">
        <f t="shared" si="259"/>
        <v>0</v>
      </c>
      <c r="EE160" s="61">
        <f t="shared" si="259"/>
        <v>0</v>
      </c>
      <c r="EF160" s="61">
        <f t="shared" si="259"/>
        <v>0</v>
      </c>
      <c r="EG160" s="61">
        <f t="shared" si="259"/>
        <v>0</v>
      </c>
      <c r="EH160" s="61">
        <f t="shared" si="259"/>
        <v>0</v>
      </c>
      <c r="EI160" s="61">
        <f t="shared" si="259"/>
        <v>0</v>
      </c>
      <c r="EJ160" s="61">
        <f t="shared" si="259"/>
        <v>0</v>
      </c>
      <c r="EK160" s="61">
        <f t="shared" si="259"/>
        <v>0</v>
      </c>
      <c r="EL160" s="61">
        <f t="shared" si="259"/>
        <v>0</v>
      </c>
      <c r="EM160" s="61">
        <f t="shared" si="259"/>
        <v>0</v>
      </c>
      <c r="EN160" s="61">
        <f t="shared" ref="EN160:ER160" si="260">SUM(EN161:EN166)</f>
        <v>0</v>
      </c>
      <c r="EO160" s="61"/>
      <c r="EP160" s="61"/>
      <c r="EQ160" s="61">
        <f t="shared" si="260"/>
        <v>966</v>
      </c>
      <c r="ER160" s="61">
        <f t="shared" si="260"/>
        <v>17705449.2608</v>
      </c>
    </row>
    <row r="161" spans="1:148" s="3" customFormat="1" x14ac:dyDescent="0.25">
      <c r="A161" s="54"/>
      <c r="B161" s="54">
        <v>103</v>
      </c>
      <c r="C161" s="218" t="s">
        <v>483</v>
      </c>
      <c r="D161" s="156" t="s">
        <v>484</v>
      </c>
      <c r="E161" s="64">
        <v>13916</v>
      </c>
      <c r="F161" s="65">
        <v>0.74</v>
      </c>
      <c r="G161" s="66"/>
      <c r="H161" s="119">
        <v>1</v>
      </c>
      <c r="I161" s="120"/>
      <c r="J161" s="127"/>
      <c r="K161" s="118">
        <v>1.4</v>
      </c>
      <c r="L161" s="118">
        <v>1.68</v>
      </c>
      <c r="M161" s="118">
        <v>2.23</v>
      </c>
      <c r="N161" s="121">
        <v>2.57</v>
      </c>
      <c r="O161" s="69">
        <v>5</v>
      </c>
      <c r="P161" s="70">
        <f t="shared" ref="P161:P165" si="261">O161*E161*F161*H161*K161*$P$9</f>
        <v>72084.87999999999</v>
      </c>
      <c r="Q161" s="122"/>
      <c r="R161" s="70">
        <f>Q161*E161*F161*H161*K161*$R$9</f>
        <v>0</v>
      </c>
      <c r="S161" s="71"/>
      <c r="T161" s="71">
        <f t="shared" ref="T161:T166" si="262">S161*E161*F161*H161*K161*$T$9</f>
        <v>0</v>
      </c>
      <c r="U161" s="69"/>
      <c r="V161" s="70">
        <f>SUM(U161*E161*F161*H161*K161*$V$9)</f>
        <v>0</v>
      </c>
      <c r="W161" s="69"/>
      <c r="X161" s="71">
        <f t="shared" ref="X161:X166" si="263">SUM(W161*E161*F161*H161*K161*$X$9)</f>
        <v>0</v>
      </c>
      <c r="Y161" s="69"/>
      <c r="Z161" s="70">
        <f t="shared" ref="Z161:Z166" si="264">SUM(Y161*E161*F161*H161*K161*$Z$9)</f>
        <v>0</v>
      </c>
      <c r="AA161" s="71">
        <v>90</v>
      </c>
      <c r="AB161" s="70">
        <f t="shared" ref="AB161:AB166" si="265">SUM(AA161*E161*F161*H161*K161*$AB$9)</f>
        <v>1297527.8399999999</v>
      </c>
      <c r="AC161" s="70"/>
      <c r="AD161" s="70"/>
      <c r="AE161" s="71"/>
      <c r="AF161" s="70">
        <f t="shared" ref="AF161:AF166" si="266">SUM(AE161*E161*F161*H161*K161*$AF$9)</f>
        <v>0</v>
      </c>
      <c r="AG161" s="71"/>
      <c r="AH161" s="70">
        <f t="shared" ref="AH161:AH166" si="267">SUM(AG161*E161*F161*H161*L161*$AH$9)</f>
        <v>0</v>
      </c>
      <c r="AI161" s="71">
        <v>20</v>
      </c>
      <c r="AJ161" s="70">
        <f t="shared" ref="AJ161:AJ166" si="268">SUM(AI161*E161*F161*H161*L161*$AJ$9)</f>
        <v>346007.42399999994</v>
      </c>
      <c r="AK161" s="69">
        <v>10</v>
      </c>
      <c r="AL161" s="70">
        <f t="shared" ref="AL161:AL166" si="269">SUM(AK161*E161*F161*H161*K161*$AL$9)</f>
        <v>144169.75999999998</v>
      </c>
      <c r="AM161" s="71"/>
      <c r="AN161" s="71">
        <f t="shared" ref="AN161:AN166" si="270">SUM(AM161*E161*F161*H161*K161*$AN$9)</f>
        <v>0</v>
      </c>
      <c r="AO161" s="69"/>
      <c r="AP161" s="70">
        <f t="shared" ref="AP161:AP166" si="271">SUM(AO161*E161*F161*H161*K161*$AP$9)</f>
        <v>0</v>
      </c>
      <c r="AQ161" s="131"/>
      <c r="AR161" s="70">
        <f t="shared" ref="AR161:AR166" si="272">SUM(AQ161*E161*F161*H161*K161*$AR$9)</f>
        <v>0</v>
      </c>
      <c r="AS161" s="71"/>
      <c r="AT161" s="70">
        <f t="shared" ref="AT161:AT166" si="273">SUM(E161*F161*H161*K161*AS161*$AT$9)</f>
        <v>0</v>
      </c>
      <c r="AU161" s="71"/>
      <c r="AV161" s="70">
        <f t="shared" ref="AV161:AV166" si="274">SUM(AU161*E161*F161*H161*K161*$AV$9)</f>
        <v>0</v>
      </c>
      <c r="AW161" s="69"/>
      <c r="AX161" s="70">
        <f t="shared" ref="AX161:AX166" si="275">SUM(AW161*E161*F161*H161*K161*$AX$9)</f>
        <v>0</v>
      </c>
      <c r="AY161" s="69">
        <v>15</v>
      </c>
      <c r="AZ161" s="71">
        <f t="shared" ref="AZ161:AZ166" si="276">SUM(AY161*E161*F161*H161*K161*$AZ$9)</f>
        <v>216254.63999999998</v>
      </c>
      <c r="BA161" s="69">
        <v>35</v>
      </c>
      <c r="BB161" s="70">
        <f t="shared" ref="BB161:BB166" si="277">SUM(BA161*E161*F161*H161*K161*$BB$9)</f>
        <v>504594.16</v>
      </c>
      <c r="BC161" s="69">
        <v>30</v>
      </c>
      <c r="BD161" s="70">
        <f t="shared" ref="BD161:BD166" si="278">SUM(BC161*E161*F161*H161*K161*$BD$9)</f>
        <v>432509.27999999997</v>
      </c>
      <c r="BE161" s="69">
        <v>24</v>
      </c>
      <c r="BF161" s="70">
        <f t="shared" ref="BF161:BF166" si="279">SUM(BE161*E161*F161*H161*K161*$BF$9)</f>
        <v>346007.424</v>
      </c>
      <c r="BG161" s="69"/>
      <c r="BH161" s="70">
        <f t="shared" ref="BH161:BH166" si="280">SUM(BG161*E161*F161*H161*K161*$BH$9)</f>
        <v>0</v>
      </c>
      <c r="BI161" s="69">
        <v>18</v>
      </c>
      <c r="BJ161" s="70">
        <f t="shared" ref="BJ161:BJ166" si="281">BI161*E161*F161*H161*K161*$BJ$9</f>
        <v>259505.56799999997</v>
      </c>
      <c r="BK161" s="69"/>
      <c r="BL161" s="70">
        <f t="shared" ref="BL161:BL166" si="282">BK161*E161*F161*H161*K161*$BL$9</f>
        <v>0</v>
      </c>
      <c r="BM161" s="69">
        <v>10</v>
      </c>
      <c r="BN161" s="70">
        <f t="shared" ref="BN161:BN166" si="283">BM161*E161*F161*H161*K161*$BN$9</f>
        <v>144169.75999999998</v>
      </c>
      <c r="BO161" s="69">
        <v>100</v>
      </c>
      <c r="BP161" s="70">
        <f t="shared" ref="BP161:BP166" si="284">SUM(BO161*E161*F161*H161*K161*$BP$9)</f>
        <v>1441697.5999999999</v>
      </c>
      <c r="BQ161" s="69">
        <v>81</v>
      </c>
      <c r="BR161" s="70">
        <f t="shared" ref="BR161:BR166" si="285">SUM(BQ161*E161*F161*H161*K161*$BR$9)</f>
        <v>1167775.0559999999</v>
      </c>
      <c r="BS161" s="69"/>
      <c r="BT161" s="70">
        <f t="shared" ref="BT161:BT166" si="286">SUM(BS161*E161*F161*H161*K161*$BT$9)</f>
        <v>0</v>
      </c>
      <c r="BU161" s="69">
        <v>30</v>
      </c>
      <c r="BV161" s="70">
        <f t="shared" ref="BV161:BV166" si="287">SUM(BU161*E161*F161*H161*K161*$BV$9)</f>
        <v>432509.27999999997</v>
      </c>
      <c r="BW161" s="69"/>
      <c r="BX161" s="70">
        <f t="shared" ref="BX161:BX166" si="288">SUM(BW161*E161*F161*H161*K161*$BX$9)</f>
        <v>0</v>
      </c>
      <c r="BY161" s="73"/>
      <c r="BZ161" s="74">
        <f t="shared" ref="BZ161:BZ166" si="289">BY161*E161*F161*H161*K161*$BZ$9</f>
        <v>0</v>
      </c>
      <c r="CA161" s="69">
        <v>8</v>
      </c>
      <c r="CB161" s="70">
        <f t="shared" ref="CB161:CB166" si="290">SUM(CA161*E161*F161*H161*K161*$CB$9)</f>
        <v>115335.80799999999</v>
      </c>
      <c r="CC161" s="71">
        <v>15</v>
      </c>
      <c r="CD161" s="70">
        <f t="shared" ref="CD161:CD166" si="291">SUM(CC161*E161*F161*H161*K161*$CD$9)</f>
        <v>216254.63999999998</v>
      </c>
      <c r="CE161" s="69">
        <v>4</v>
      </c>
      <c r="CF161" s="70">
        <f t="shared" ref="CF161:CF166" si="292">SUM(CE161*E161*F161*H161*K161*$CF$9)</f>
        <v>57667.903999999995</v>
      </c>
      <c r="CG161" s="69"/>
      <c r="CH161" s="70">
        <f t="shared" ref="CH161:CH166" si="293">SUM(CG161*E161*F161*H161*K161*$CH$9)</f>
        <v>0</v>
      </c>
      <c r="CI161" s="69"/>
      <c r="CJ161" s="70">
        <f t="shared" ref="CJ161:CJ166" si="294">CI161*E161*F161*H161*K161*$CJ$9</f>
        <v>0</v>
      </c>
      <c r="CK161" s="69">
        <v>7</v>
      </c>
      <c r="CL161" s="70">
        <f t="shared" ref="CL161:CL166" si="295">SUM(CK161*E161*F161*H161*K161*$CL$9)</f>
        <v>100918.83199999999</v>
      </c>
      <c r="CM161" s="71"/>
      <c r="CN161" s="70">
        <f t="shared" ref="CN161:CN166" si="296">SUM(CM161*E161*F161*H161*L161*$CN$9)</f>
        <v>0</v>
      </c>
      <c r="CO161" s="69"/>
      <c r="CP161" s="70">
        <f t="shared" ref="CP161:CP166" si="297">SUM(CO161*E161*F161*H161*L161*$CP$9)</f>
        <v>0</v>
      </c>
      <c r="CQ161" s="69"/>
      <c r="CR161" s="70">
        <f t="shared" ref="CR161:CR166" si="298">SUM(CQ161*E161*F161*H161*L161*$CR$9)</f>
        <v>0</v>
      </c>
      <c r="CS161" s="71"/>
      <c r="CT161" s="70">
        <f t="shared" ref="CT161:CT166" si="299">SUM(CS161*E161*F161*H161*L161*$CT$9)</f>
        <v>0</v>
      </c>
      <c r="CU161" s="71"/>
      <c r="CV161" s="70">
        <f t="shared" ref="CV161:CV166" si="300">SUM(CU161*E161*F161*H161*L161*$CV$9)</f>
        <v>0</v>
      </c>
      <c r="CW161" s="71"/>
      <c r="CX161" s="70">
        <f t="shared" ref="CX161:CX166" si="301">SUM(CW161*E161*F161*H161*L161*$CX$9)</f>
        <v>0</v>
      </c>
      <c r="CY161" s="69"/>
      <c r="CZ161" s="70">
        <f t="shared" ref="CZ161:CZ166" si="302">SUM(CY161*E161*F161*H161*L161*$CZ$9)</f>
        <v>0</v>
      </c>
      <c r="DA161" s="69"/>
      <c r="DB161" s="70">
        <f t="shared" ref="DB161:DB166" si="303">SUM(DA161*E161*F161*H161*L161*$DB$9)</f>
        <v>0</v>
      </c>
      <c r="DC161" s="69">
        <v>35</v>
      </c>
      <c r="DD161" s="70">
        <f t="shared" ref="DD161:DD166" si="304">SUM(DC161*E161*F161*H161*L161*$DD$9)</f>
        <v>605512.99199999997</v>
      </c>
      <c r="DE161" s="71">
        <v>36</v>
      </c>
      <c r="DF161" s="70">
        <f t="shared" ref="DF161:DF166" si="305">SUM(DE161*E161*F161*H161*L161*$DF$9)</f>
        <v>622813.36319999991</v>
      </c>
      <c r="DG161" s="69"/>
      <c r="DH161" s="70">
        <f t="shared" ref="DH161:DH166" si="306">SUM(DG161*E161*F161*H161*L161*$DH$9)</f>
        <v>0</v>
      </c>
      <c r="DI161" s="69">
        <v>9</v>
      </c>
      <c r="DJ161" s="70">
        <f t="shared" ref="DJ161:DJ166" si="307">SUM(DI161*E161*F161*H161*L161*$DJ$9)</f>
        <v>155703.34079999998</v>
      </c>
      <c r="DK161" s="69">
        <v>10</v>
      </c>
      <c r="DL161" s="70">
        <f t="shared" ref="DL161:DL166" si="308">SUM(DK161*E161*F161*H161*L161*$DL$9)</f>
        <v>173003.71199999997</v>
      </c>
      <c r="DM161" s="69">
        <v>15</v>
      </c>
      <c r="DN161" s="71">
        <f t="shared" ref="DN161:DN166" si="309">SUM(DM161*E161*F161*H161*L161*$DN$9)</f>
        <v>259505.568</v>
      </c>
      <c r="DO161" s="69">
        <v>7</v>
      </c>
      <c r="DP161" s="70">
        <f t="shared" ref="DP161:DP166" si="310">SUM(DO161*E161*F161*H161*L161*$DP$9)</f>
        <v>121102.5984</v>
      </c>
      <c r="DQ161" s="69"/>
      <c r="DR161" s="70">
        <f t="shared" ref="DR161:DR166" si="311">DQ161*E161*F161*H161*L161*$DR$9</f>
        <v>0</v>
      </c>
      <c r="DS161" s="69">
        <v>1</v>
      </c>
      <c r="DT161" s="70">
        <f t="shared" ref="DT161:DT166" si="312">SUM(DS161*E161*F161*H161*L161*$DT$9)</f>
        <v>17300.371200000001</v>
      </c>
      <c r="DU161" s="69">
        <v>1</v>
      </c>
      <c r="DV161" s="70">
        <f t="shared" ref="DV161:DV166" si="313">SUM(DU161*E161*F161*H161*L161*$DV$9)</f>
        <v>17300.371200000001</v>
      </c>
      <c r="DW161" s="69"/>
      <c r="DX161" s="70">
        <f t="shared" ref="DX161:DX166" si="314">SUM(DW161*E161*F161*H161*M161*$DX$9)</f>
        <v>0</v>
      </c>
      <c r="DY161" s="69"/>
      <c r="DZ161" s="70">
        <f t="shared" ref="DZ161:DZ166" si="315">SUM(DY161*E161*F161*H161*N161*$DZ$9)</f>
        <v>0</v>
      </c>
      <c r="EA161" s="69"/>
      <c r="EB161" s="70">
        <f t="shared" ref="EB161:EB166" si="316">SUM(EA161*E161*F161*H161*K161*$EB$9)</f>
        <v>0</v>
      </c>
      <c r="EC161" s="69"/>
      <c r="ED161" s="70">
        <f t="shared" ref="ED161:ED166" si="317">SUM(EC161*E161*F161*H161*K161*$ED$9)</f>
        <v>0</v>
      </c>
      <c r="EE161" s="69"/>
      <c r="EF161" s="70">
        <f t="shared" ref="EF161:EF166" si="318">SUM(EE161*E161*F161*H161*K161*$EF$9)</f>
        <v>0</v>
      </c>
      <c r="EG161" s="69"/>
      <c r="EH161" s="70">
        <f t="shared" ref="EH161:EH166" si="319">SUM(EG161*E161*F161*H161*K161*$EH$9)</f>
        <v>0</v>
      </c>
      <c r="EI161" s="69"/>
      <c r="EJ161" s="70">
        <f t="shared" ref="EJ161:EJ166" si="320">EI161*E161*F161*H161*K161*$EJ$9</f>
        <v>0</v>
      </c>
      <c r="EK161" s="69"/>
      <c r="EL161" s="70">
        <f t="shared" ref="EL161:EL166" si="321">EK161*E161*F161*H161*K161*$EL$9</f>
        <v>0</v>
      </c>
      <c r="EM161" s="69"/>
      <c r="EN161" s="70"/>
      <c r="EO161" s="75"/>
      <c r="EP161" s="75"/>
      <c r="EQ161" s="76">
        <f t="shared" ref="EQ161:ER166" si="322">SUM(O161,Y161,Q161,S161,AA161,U161,W161,AE161,AG161,AI161,AK161,AM161,AS161,AU161,AW161,AQ161,CM161,CS161,CW161,CA161,CC161,DC161,DE161,DG161,DI161,DK161,DM161,DO161,AY161,AO161,BA161,BC161,BE161,BG161,BI161,BK161,BM161,BO161,BQ161,BS161,BU161,EE161,EG161,EA161,EC161,BW161,BY161,CU161,CO161,CQ161,CY161,DA161,CE161,CG161,CI161,CK161,DQ161,DS161,DU161,DW161,DY161,EI161,EK161,EM161)</f>
        <v>616</v>
      </c>
      <c r="ER161" s="76">
        <f t="shared" si="322"/>
        <v>9267232.1727999989</v>
      </c>
    </row>
    <row r="162" spans="1:148" s="3" customFormat="1" ht="45" customHeight="1" x14ac:dyDescent="0.25">
      <c r="A162" s="54"/>
      <c r="B162" s="54">
        <v>104</v>
      </c>
      <c r="C162" s="218" t="s">
        <v>485</v>
      </c>
      <c r="D162" s="156" t="s">
        <v>486</v>
      </c>
      <c r="E162" s="64">
        <v>13916</v>
      </c>
      <c r="F162" s="65">
        <v>1.1200000000000001</v>
      </c>
      <c r="G162" s="66"/>
      <c r="H162" s="119">
        <v>1</v>
      </c>
      <c r="I162" s="120"/>
      <c r="J162" s="127"/>
      <c r="K162" s="118">
        <v>1.4</v>
      </c>
      <c r="L162" s="118">
        <v>1.68</v>
      </c>
      <c r="M162" s="118">
        <v>2.23</v>
      </c>
      <c r="N162" s="121">
        <v>2.57</v>
      </c>
      <c r="O162" s="69"/>
      <c r="P162" s="70">
        <f t="shared" si="261"/>
        <v>0</v>
      </c>
      <c r="Q162" s="122"/>
      <c r="R162" s="70">
        <f>Q162*E162*F162*H162*K162*$R$9</f>
        <v>0</v>
      </c>
      <c r="S162" s="71"/>
      <c r="T162" s="71">
        <f t="shared" si="262"/>
        <v>0</v>
      </c>
      <c r="U162" s="69"/>
      <c r="V162" s="70">
        <f>SUM(U162*E162*F162*H162*K162*$V$9)</f>
        <v>0</v>
      </c>
      <c r="W162" s="69"/>
      <c r="X162" s="71">
        <f t="shared" si="263"/>
        <v>0</v>
      </c>
      <c r="Y162" s="69"/>
      <c r="Z162" s="70">
        <f t="shared" si="264"/>
        <v>0</v>
      </c>
      <c r="AA162" s="71"/>
      <c r="AB162" s="70">
        <f t="shared" si="265"/>
        <v>0</v>
      </c>
      <c r="AC162" s="70"/>
      <c r="AD162" s="70"/>
      <c r="AE162" s="71"/>
      <c r="AF162" s="70">
        <f t="shared" si="266"/>
        <v>0</v>
      </c>
      <c r="AG162" s="71"/>
      <c r="AH162" s="70">
        <f t="shared" si="267"/>
        <v>0</v>
      </c>
      <c r="AI162" s="71"/>
      <c r="AJ162" s="70">
        <f t="shared" si="268"/>
        <v>0</v>
      </c>
      <c r="AK162" s="69"/>
      <c r="AL162" s="70">
        <f t="shared" si="269"/>
        <v>0</v>
      </c>
      <c r="AM162" s="71"/>
      <c r="AN162" s="71">
        <f t="shared" si="270"/>
        <v>0</v>
      </c>
      <c r="AO162" s="69"/>
      <c r="AP162" s="70">
        <f t="shared" si="271"/>
        <v>0</v>
      </c>
      <c r="AQ162" s="131"/>
      <c r="AR162" s="70">
        <f t="shared" si="272"/>
        <v>0</v>
      </c>
      <c r="AS162" s="71"/>
      <c r="AT162" s="70">
        <f t="shared" si="273"/>
        <v>0</v>
      </c>
      <c r="AU162" s="71"/>
      <c r="AV162" s="70">
        <f t="shared" si="274"/>
        <v>0</v>
      </c>
      <c r="AW162" s="69"/>
      <c r="AX162" s="70">
        <f t="shared" si="275"/>
        <v>0</v>
      </c>
      <c r="AY162" s="69">
        <v>40</v>
      </c>
      <c r="AZ162" s="71">
        <f t="shared" si="276"/>
        <v>872811.52000000002</v>
      </c>
      <c r="BA162" s="69">
        <f>365-128</f>
        <v>237</v>
      </c>
      <c r="BB162" s="70">
        <f t="shared" si="277"/>
        <v>5171408.2560000001</v>
      </c>
      <c r="BC162" s="69"/>
      <c r="BD162" s="70">
        <f t="shared" si="278"/>
        <v>0</v>
      </c>
      <c r="BE162" s="69"/>
      <c r="BF162" s="70">
        <f t="shared" si="279"/>
        <v>0</v>
      </c>
      <c r="BG162" s="69"/>
      <c r="BH162" s="70">
        <f t="shared" si="280"/>
        <v>0</v>
      </c>
      <c r="BI162" s="69"/>
      <c r="BJ162" s="70">
        <f t="shared" si="281"/>
        <v>0</v>
      </c>
      <c r="BK162" s="69"/>
      <c r="BL162" s="70">
        <f t="shared" si="282"/>
        <v>0</v>
      </c>
      <c r="BM162" s="69"/>
      <c r="BN162" s="70">
        <f t="shared" si="283"/>
        <v>0</v>
      </c>
      <c r="BO162" s="69"/>
      <c r="BP162" s="70">
        <f t="shared" si="284"/>
        <v>0</v>
      </c>
      <c r="BQ162" s="69"/>
      <c r="BR162" s="70">
        <f t="shared" si="285"/>
        <v>0</v>
      </c>
      <c r="BS162" s="69"/>
      <c r="BT162" s="70">
        <f t="shared" si="286"/>
        <v>0</v>
      </c>
      <c r="BU162" s="69"/>
      <c r="BV162" s="70">
        <f t="shared" si="287"/>
        <v>0</v>
      </c>
      <c r="BW162" s="69"/>
      <c r="BX162" s="70">
        <f t="shared" si="288"/>
        <v>0</v>
      </c>
      <c r="BY162" s="73"/>
      <c r="BZ162" s="74">
        <f t="shared" si="289"/>
        <v>0</v>
      </c>
      <c r="CA162" s="69"/>
      <c r="CB162" s="70">
        <f t="shared" si="290"/>
        <v>0</v>
      </c>
      <c r="CC162" s="71"/>
      <c r="CD162" s="70">
        <f t="shared" si="291"/>
        <v>0</v>
      </c>
      <c r="CE162" s="69"/>
      <c r="CF162" s="70">
        <f t="shared" si="292"/>
        <v>0</v>
      </c>
      <c r="CG162" s="69"/>
      <c r="CH162" s="70">
        <f t="shared" si="293"/>
        <v>0</v>
      </c>
      <c r="CI162" s="69"/>
      <c r="CJ162" s="70">
        <f t="shared" si="294"/>
        <v>0</v>
      </c>
      <c r="CK162" s="69"/>
      <c r="CL162" s="70">
        <f t="shared" si="295"/>
        <v>0</v>
      </c>
      <c r="CM162" s="71"/>
      <c r="CN162" s="70">
        <f t="shared" si="296"/>
        <v>0</v>
      </c>
      <c r="CO162" s="69"/>
      <c r="CP162" s="70">
        <f t="shared" si="297"/>
        <v>0</v>
      </c>
      <c r="CQ162" s="69"/>
      <c r="CR162" s="70">
        <f t="shared" si="298"/>
        <v>0</v>
      </c>
      <c r="CS162" s="71"/>
      <c r="CT162" s="70">
        <f t="shared" si="299"/>
        <v>0</v>
      </c>
      <c r="CU162" s="71"/>
      <c r="CV162" s="70">
        <f t="shared" si="300"/>
        <v>0</v>
      </c>
      <c r="CW162" s="71"/>
      <c r="CX162" s="70">
        <f t="shared" si="301"/>
        <v>0</v>
      </c>
      <c r="CY162" s="69"/>
      <c r="CZ162" s="70">
        <f t="shared" si="302"/>
        <v>0</v>
      </c>
      <c r="DA162" s="69"/>
      <c r="DB162" s="70">
        <f t="shared" si="303"/>
        <v>0</v>
      </c>
      <c r="DC162" s="69"/>
      <c r="DD162" s="70">
        <f t="shared" si="304"/>
        <v>0</v>
      </c>
      <c r="DE162" s="71"/>
      <c r="DF162" s="70">
        <f t="shared" si="305"/>
        <v>0</v>
      </c>
      <c r="DG162" s="69"/>
      <c r="DH162" s="70">
        <f t="shared" si="306"/>
        <v>0</v>
      </c>
      <c r="DI162" s="69"/>
      <c r="DJ162" s="70">
        <f t="shared" si="307"/>
        <v>0</v>
      </c>
      <c r="DK162" s="69"/>
      <c r="DL162" s="70">
        <f t="shared" si="308"/>
        <v>0</v>
      </c>
      <c r="DM162" s="69"/>
      <c r="DN162" s="71">
        <f t="shared" si="309"/>
        <v>0</v>
      </c>
      <c r="DO162" s="69"/>
      <c r="DP162" s="70">
        <f t="shared" si="310"/>
        <v>0</v>
      </c>
      <c r="DQ162" s="69"/>
      <c r="DR162" s="70">
        <f t="shared" si="311"/>
        <v>0</v>
      </c>
      <c r="DS162" s="69"/>
      <c r="DT162" s="70">
        <f t="shared" si="312"/>
        <v>0</v>
      </c>
      <c r="DU162" s="69"/>
      <c r="DV162" s="70">
        <f t="shared" si="313"/>
        <v>0</v>
      </c>
      <c r="DW162" s="69"/>
      <c r="DX162" s="70">
        <f t="shared" si="314"/>
        <v>0</v>
      </c>
      <c r="DY162" s="69"/>
      <c r="DZ162" s="70">
        <f t="shared" si="315"/>
        <v>0</v>
      </c>
      <c r="EA162" s="69"/>
      <c r="EB162" s="70">
        <f t="shared" si="316"/>
        <v>0</v>
      </c>
      <c r="EC162" s="69"/>
      <c r="ED162" s="70">
        <f t="shared" si="317"/>
        <v>0</v>
      </c>
      <c r="EE162" s="69"/>
      <c r="EF162" s="70">
        <f t="shared" si="318"/>
        <v>0</v>
      </c>
      <c r="EG162" s="69"/>
      <c r="EH162" s="70">
        <f t="shared" si="319"/>
        <v>0</v>
      </c>
      <c r="EI162" s="69"/>
      <c r="EJ162" s="70">
        <f t="shared" si="320"/>
        <v>0</v>
      </c>
      <c r="EK162" s="69"/>
      <c r="EL162" s="70">
        <f t="shared" si="321"/>
        <v>0</v>
      </c>
      <c r="EM162" s="69"/>
      <c r="EN162" s="70"/>
      <c r="EO162" s="75"/>
      <c r="EP162" s="75"/>
      <c r="EQ162" s="76">
        <f t="shared" si="322"/>
        <v>277</v>
      </c>
      <c r="ER162" s="76">
        <f t="shared" si="322"/>
        <v>6044219.7760000005</v>
      </c>
    </row>
    <row r="163" spans="1:148" s="221" customFormat="1" ht="45" customHeight="1" x14ac:dyDescent="0.25">
      <c r="A163" s="54"/>
      <c r="B163" s="54">
        <v>105</v>
      </c>
      <c r="C163" s="218" t="s">
        <v>487</v>
      </c>
      <c r="D163" s="156" t="s">
        <v>488</v>
      </c>
      <c r="E163" s="64">
        <v>13916</v>
      </c>
      <c r="F163" s="65">
        <v>1.66</v>
      </c>
      <c r="G163" s="66"/>
      <c r="H163" s="119">
        <v>1</v>
      </c>
      <c r="I163" s="120"/>
      <c r="J163" s="127"/>
      <c r="K163" s="118">
        <v>1.4</v>
      </c>
      <c r="L163" s="118">
        <v>1.68</v>
      </c>
      <c r="M163" s="118">
        <v>2.23</v>
      </c>
      <c r="N163" s="121">
        <v>2.57</v>
      </c>
      <c r="O163" s="69"/>
      <c r="P163" s="70">
        <f t="shared" si="261"/>
        <v>0</v>
      </c>
      <c r="Q163" s="122"/>
      <c r="R163" s="70">
        <f>Q163*E163*F163*H163*K163*$R$9</f>
        <v>0</v>
      </c>
      <c r="S163" s="71"/>
      <c r="T163" s="71">
        <f t="shared" si="262"/>
        <v>0</v>
      </c>
      <c r="U163" s="69"/>
      <c r="V163" s="70">
        <f>SUM(U163*E163*F163*H163*K163*$V$9)</f>
        <v>0</v>
      </c>
      <c r="W163" s="69"/>
      <c r="X163" s="71">
        <f t="shared" si="263"/>
        <v>0</v>
      </c>
      <c r="Y163" s="69"/>
      <c r="Z163" s="70">
        <f t="shared" si="264"/>
        <v>0</v>
      </c>
      <c r="AA163" s="71"/>
      <c r="AB163" s="70">
        <f t="shared" si="265"/>
        <v>0</v>
      </c>
      <c r="AC163" s="70"/>
      <c r="AD163" s="70"/>
      <c r="AE163" s="71"/>
      <c r="AF163" s="70">
        <f t="shared" si="266"/>
        <v>0</v>
      </c>
      <c r="AG163" s="71"/>
      <c r="AH163" s="70">
        <f t="shared" si="267"/>
        <v>0</v>
      </c>
      <c r="AI163" s="71"/>
      <c r="AJ163" s="70">
        <f t="shared" si="268"/>
        <v>0</v>
      </c>
      <c r="AK163" s="69">
        <v>28</v>
      </c>
      <c r="AL163" s="70">
        <f t="shared" si="269"/>
        <v>905541.95199999982</v>
      </c>
      <c r="AM163" s="71"/>
      <c r="AN163" s="71">
        <f t="shared" si="270"/>
        <v>0</v>
      </c>
      <c r="AO163" s="69"/>
      <c r="AP163" s="70">
        <f t="shared" si="271"/>
        <v>0</v>
      </c>
      <c r="AQ163" s="131"/>
      <c r="AR163" s="70">
        <f t="shared" si="272"/>
        <v>0</v>
      </c>
      <c r="AS163" s="71"/>
      <c r="AT163" s="70">
        <f t="shared" si="273"/>
        <v>0</v>
      </c>
      <c r="AU163" s="71"/>
      <c r="AV163" s="70">
        <f t="shared" si="274"/>
        <v>0</v>
      </c>
      <c r="AW163" s="69"/>
      <c r="AX163" s="70">
        <f t="shared" si="275"/>
        <v>0</v>
      </c>
      <c r="AY163" s="69"/>
      <c r="AZ163" s="71">
        <f t="shared" si="276"/>
        <v>0</v>
      </c>
      <c r="BA163" s="69">
        <f>62-22</f>
        <v>40</v>
      </c>
      <c r="BB163" s="70">
        <f t="shared" si="277"/>
        <v>1293631.3599999999</v>
      </c>
      <c r="BC163" s="69"/>
      <c r="BD163" s="70">
        <f t="shared" si="278"/>
        <v>0</v>
      </c>
      <c r="BE163" s="69"/>
      <c r="BF163" s="70">
        <f t="shared" si="279"/>
        <v>0</v>
      </c>
      <c r="BG163" s="69"/>
      <c r="BH163" s="70">
        <f t="shared" si="280"/>
        <v>0</v>
      </c>
      <c r="BI163" s="69"/>
      <c r="BJ163" s="70">
        <f t="shared" si="281"/>
        <v>0</v>
      </c>
      <c r="BK163" s="69"/>
      <c r="BL163" s="70">
        <f t="shared" si="282"/>
        <v>0</v>
      </c>
      <c r="BM163" s="69"/>
      <c r="BN163" s="70">
        <f t="shared" si="283"/>
        <v>0</v>
      </c>
      <c r="BO163" s="69"/>
      <c r="BP163" s="70">
        <f t="shared" si="284"/>
        <v>0</v>
      </c>
      <c r="BQ163" s="69"/>
      <c r="BR163" s="70">
        <f t="shared" si="285"/>
        <v>0</v>
      </c>
      <c r="BS163" s="69"/>
      <c r="BT163" s="70">
        <f t="shared" si="286"/>
        <v>0</v>
      </c>
      <c r="BU163" s="69"/>
      <c r="BV163" s="70">
        <f t="shared" si="287"/>
        <v>0</v>
      </c>
      <c r="BW163" s="69"/>
      <c r="BX163" s="70">
        <f t="shared" si="288"/>
        <v>0</v>
      </c>
      <c r="BY163" s="73"/>
      <c r="BZ163" s="74">
        <f t="shared" si="289"/>
        <v>0</v>
      </c>
      <c r="CA163" s="69"/>
      <c r="CB163" s="70">
        <f t="shared" si="290"/>
        <v>0</v>
      </c>
      <c r="CC163" s="71"/>
      <c r="CD163" s="70">
        <f t="shared" si="291"/>
        <v>0</v>
      </c>
      <c r="CE163" s="69"/>
      <c r="CF163" s="70">
        <f t="shared" si="292"/>
        <v>0</v>
      </c>
      <c r="CG163" s="69"/>
      <c r="CH163" s="70">
        <f t="shared" si="293"/>
        <v>0</v>
      </c>
      <c r="CI163" s="69"/>
      <c r="CJ163" s="70">
        <f t="shared" si="294"/>
        <v>0</v>
      </c>
      <c r="CK163" s="69"/>
      <c r="CL163" s="70">
        <f t="shared" si="295"/>
        <v>0</v>
      </c>
      <c r="CM163" s="71"/>
      <c r="CN163" s="70">
        <f t="shared" si="296"/>
        <v>0</v>
      </c>
      <c r="CO163" s="69"/>
      <c r="CP163" s="70">
        <f t="shared" si="297"/>
        <v>0</v>
      </c>
      <c r="CQ163" s="69"/>
      <c r="CR163" s="70">
        <f t="shared" si="298"/>
        <v>0</v>
      </c>
      <c r="CS163" s="71"/>
      <c r="CT163" s="70">
        <f t="shared" si="299"/>
        <v>0</v>
      </c>
      <c r="CU163" s="71"/>
      <c r="CV163" s="70">
        <f t="shared" si="300"/>
        <v>0</v>
      </c>
      <c r="CW163" s="71"/>
      <c r="CX163" s="70">
        <f t="shared" si="301"/>
        <v>0</v>
      </c>
      <c r="CY163" s="69"/>
      <c r="CZ163" s="70">
        <f t="shared" si="302"/>
        <v>0</v>
      </c>
      <c r="DA163" s="69"/>
      <c r="DB163" s="70">
        <f t="shared" si="303"/>
        <v>0</v>
      </c>
      <c r="DC163" s="69"/>
      <c r="DD163" s="70">
        <f t="shared" si="304"/>
        <v>0</v>
      </c>
      <c r="DE163" s="71"/>
      <c r="DF163" s="70">
        <f t="shared" si="305"/>
        <v>0</v>
      </c>
      <c r="DG163" s="69"/>
      <c r="DH163" s="70">
        <f t="shared" si="306"/>
        <v>0</v>
      </c>
      <c r="DI163" s="69"/>
      <c r="DJ163" s="70">
        <f t="shared" si="307"/>
        <v>0</v>
      </c>
      <c r="DK163" s="69"/>
      <c r="DL163" s="70">
        <f t="shared" si="308"/>
        <v>0</v>
      </c>
      <c r="DM163" s="69"/>
      <c r="DN163" s="71">
        <f t="shared" si="309"/>
        <v>0</v>
      </c>
      <c r="DO163" s="69"/>
      <c r="DP163" s="70">
        <f t="shared" si="310"/>
        <v>0</v>
      </c>
      <c r="DQ163" s="69"/>
      <c r="DR163" s="70">
        <f t="shared" si="311"/>
        <v>0</v>
      </c>
      <c r="DS163" s="69"/>
      <c r="DT163" s="70">
        <f t="shared" si="312"/>
        <v>0</v>
      </c>
      <c r="DU163" s="69"/>
      <c r="DV163" s="70">
        <f t="shared" si="313"/>
        <v>0</v>
      </c>
      <c r="DW163" s="69"/>
      <c r="DX163" s="70">
        <f t="shared" si="314"/>
        <v>0</v>
      </c>
      <c r="DY163" s="69"/>
      <c r="DZ163" s="70">
        <f t="shared" si="315"/>
        <v>0</v>
      </c>
      <c r="EA163" s="131"/>
      <c r="EB163" s="70">
        <f t="shared" si="316"/>
        <v>0</v>
      </c>
      <c r="EC163" s="69"/>
      <c r="ED163" s="70">
        <f t="shared" si="317"/>
        <v>0</v>
      </c>
      <c r="EE163" s="69"/>
      <c r="EF163" s="70">
        <f t="shared" si="318"/>
        <v>0</v>
      </c>
      <c r="EG163" s="69"/>
      <c r="EH163" s="70">
        <f t="shared" si="319"/>
        <v>0</v>
      </c>
      <c r="EI163" s="69"/>
      <c r="EJ163" s="70">
        <f t="shared" si="320"/>
        <v>0</v>
      </c>
      <c r="EK163" s="69"/>
      <c r="EL163" s="70">
        <f t="shared" si="321"/>
        <v>0</v>
      </c>
      <c r="EM163" s="69"/>
      <c r="EN163" s="70"/>
      <c r="EO163" s="75"/>
      <c r="EP163" s="75"/>
      <c r="EQ163" s="76">
        <f t="shared" si="322"/>
        <v>68</v>
      </c>
      <c r="ER163" s="76">
        <f t="shared" si="322"/>
        <v>2199173.3119999999</v>
      </c>
    </row>
    <row r="164" spans="1:148" s="3" customFormat="1" ht="45" customHeight="1" x14ac:dyDescent="0.25">
      <c r="A164" s="54"/>
      <c r="B164" s="54">
        <v>106</v>
      </c>
      <c r="C164" s="218" t="s">
        <v>489</v>
      </c>
      <c r="D164" s="156" t="s">
        <v>490</v>
      </c>
      <c r="E164" s="64">
        <v>13916</v>
      </c>
      <c r="F164" s="169">
        <v>2</v>
      </c>
      <c r="G164" s="66"/>
      <c r="H164" s="119">
        <v>1</v>
      </c>
      <c r="I164" s="120"/>
      <c r="J164" s="127"/>
      <c r="K164" s="118">
        <v>1.4</v>
      </c>
      <c r="L164" s="118">
        <v>1.68</v>
      </c>
      <c r="M164" s="118">
        <v>2.23</v>
      </c>
      <c r="N164" s="121">
        <v>2.57</v>
      </c>
      <c r="O164" s="69"/>
      <c r="P164" s="70">
        <f t="shared" si="261"/>
        <v>0</v>
      </c>
      <c r="Q164" s="122"/>
      <c r="R164" s="70">
        <f>Q164*E164*F164*H164*K164*$R$9</f>
        <v>0</v>
      </c>
      <c r="S164" s="71"/>
      <c r="T164" s="71">
        <f t="shared" si="262"/>
        <v>0</v>
      </c>
      <c r="U164" s="69"/>
      <c r="V164" s="70">
        <f>SUM(U164*E164*F164*H164*K164*$V$9)</f>
        <v>0</v>
      </c>
      <c r="W164" s="69"/>
      <c r="X164" s="71">
        <f t="shared" si="263"/>
        <v>0</v>
      </c>
      <c r="Y164" s="69"/>
      <c r="Z164" s="70">
        <f t="shared" si="264"/>
        <v>0</v>
      </c>
      <c r="AA164" s="71"/>
      <c r="AB164" s="70">
        <f t="shared" si="265"/>
        <v>0</v>
      </c>
      <c r="AC164" s="70"/>
      <c r="AD164" s="70"/>
      <c r="AE164" s="71"/>
      <c r="AF164" s="70">
        <f t="shared" si="266"/>
        <v>0</v>
      </c>
      <c r="AG164" s="71"/>
      <c r="AH164" s="70">
        <f t="shared" si="267"/>
        <v>0</v>
      </c>
      <c r="AI164" s="71"/>
      <c r="AJ164" s="70">
        <f t="shared" si="268"/>
        <v>0</v>
      </c>
      <c r="AK164" s="69">
        <v>5</v>
      </c>
      <c r="AL164" s="70">
        <f t="shared" si="269"/>
        <v>194824</v>
      </c>
      <c r="AM164" s="71"/>
      <c r="AN164" s="71">
        <f t="shared" si="270"/>
        <v>0</v>
      </c>
      <c r="AO164" s="69"/>
      <c r="AP164" s="70">
        <f t="shared" si="271"/>
        <v>0</v>
      </c>
      <c r="AQ164" s="69"/>
      <c r="AR164" s="70">
        <f t="shared" si="272"/>
        <v>0</v>
      </c>
      <c r="AS164" s="71"/>
      <c r="AT164" s="70">
        <f t="shared" si="273"/>
        <v>0</v>
      </c>
      <c r="AU164" s="71"/>
      <c r="AV164" s="70">
        <f t="shared" si="274"/>
        <v>0</v>
      </c>
      <c r="AW164" s="69"/>
      <c r="AX164" s="70">
        <f t="shared" si="275"/>
        <v>0</v>
      </c>
      <c r="AY164" s="69"/>
      <c r="AZ164" s="71">
        <f t="shared" si="276"/>
        <v>0</v>
      </c>
      <c r="BA164" s="69"/>
      <c r="BB164" s="70">
        <f t="shared" si="277"/>
        <v>0</v>
      </c>
      <c r="BC164" s="69"/>
      <c r="BD164" s="70">
        <f t="shared" si="278"/>
        <v>0</v>
      </c>
      <c r="BE164" s="69"/>
      <c r="BF164" s="70">
        <f t="shared" si="279"/>
        <v>0</v>
      </c>
      <c r="BG164" s="69"/>
      <c r="BH164" s="70">
        <f t="shared" si="280"/>
        <v>0</v>
      </c>
      <c r="BI164" s="69"/>
      <c r="BJ164" s="70">
        <f t="shared" si="281"/>
        <v>0</v>
      </c>
      <c r="BK164" s="69"/>
      <c r="BL164" s="70">
        <f t="shared" si="282"/>
        <v>0</v>
      </c>
      <c r="BM164" s="69"/>
      <c r="BN164" s="70">
        <f t="shared" si="283"/>
        <v>0</v>
      </c>
      <c r="BO164" s="69"/>
      <c r="BP164" s="70">
        <f t="shared" si="284"/>
        <v>0</v>
      </c>
      <c r="BQ164" s="69"/>
      <c r="BR164" s="70">
        <f t="shared" si="285"/>
        <v>0</v>
      </c>
      <c r="BS164" s="69"/>
      <c r="BT164" s="70">
        <f t="shared" si="286"/>
        <v>0</v>
      </c>
      <c r="BU164" s="69"/>
      <c r="BV164" s="70">
        <f t="shared" si="287"/>
        <v>0</v>
      </c>
      <c r="BW164" s="69"/>
      <c r="BX164" s="70">
        <f t="shared" si="288"/>
        <v>0</v>
      </c>
      <c r="BY164" s="73"/>
      <c r="BZ164" s="74">
        <f t="shared" si="289"/>
        <v>0</v>
      </c>
      <c r="CA164" s="69"/>
      <c r="CB164" s="70">
        <f t="shared" si="290"/>
        <v>0</v>
      </c>
      <c r="CC164" s="71"/>
      <c r="CD164" s="70">
        <f t="shared" si="291"/>
        <v>0</v>
      </c>
      <c r="CE164" s="69"/>
      <c r="CF164" s="70">
        <f t="shared" si="292"/>
        <v>0</v>
      </c>
      <c r="CG164" s="69"/>
      <c r="CH164" s="70">
        <f t="shared" si="293"/>
        <v>0</v>
      </c>
      <c r="CI164" s="69"/>
      <c r="CJ164" s="70">
        <f t="shared" si="294"/>
        <v>0</v>
      </c>
      <c r="CK164" s="69"/>
      <c r="CL164" s="70">
        <f t="shared" si="295"/>
        <v>0</v>
      </c>
      <c r="CM164" s="71"/>
      <c r="CN164" s="70">
        <f t="shared" si="296"/>
        <v>0</v>
      </c>
      <c r="CO164" s="69"/>
      <c r="CP164" s="70">
        <f t="shared" si="297"/>
        <v>0</v>
      </c>
      <c r="CQ164" s="69"/>
      <c r="CR164" s="70">
        <f t="shared" si="298"/>
        <v>0</v>
      </c>
      <c r="CS164" s="71"/>
      <c r="CT164" s="70">
        <f t="shared" si="299"/>
        <v>0</v>
      </c>
      <c r="CU164" s="71"/>
      <c r="CV164" s="70">
        <f t="shared" si="300"/>
        <v>0</v>
      </c>
      <c r="CW164" s="71"/>
      <c r="CX164" s="70">
        <f t="shared" si="301"/>
        <v>0</v>
      </c>
      <c r="CY164" s="69"/>
      <c r="CZ164" s="70">
        <f t="shared" si="302"/>
        <v>0</v>
      </c>
      <c r="DA164" s="69"/>
      <c r="DB164" s="70">
        <f t="shared" si="303"/>
        <v>0</v>
      </c>
      <c r="DC164" s="69"/>
      <c r="DD164" s="70">
        <f t="shared" si="304"/>
        <v>0</v>
      </c>
      <c r="DE164" s="71"/>
      <c r="DF164" s="70">
        <f t="shared" si="305"/>
        <v>0</v>
      </c>
      <c r="DG164" s="69"/>
      <c r="DH164" s="70">
        <f t="shared" si="306"/>
        <v>0</v>
      </c>
      <c r="DI164" s="69"/>
      <c r="DJ164" s="70">
        <f t="shared" si="307"/>
        <v>0</v>
      </c>
      <c r="DK164" s="69"/>
      <c r="DL164" s="70">
        <f t="shared" si="308"/>
        <v>0</v>
      </c>
      <c r="DM164" s="69"/>
      <c r="DN164" s="71">
        <f t="shared" si="309"/>
        <v>0</v>
      </c>
      <c r="DO164" s="69"/>
      <c r="DP164" s="70">
        <f t="shared" si="310"/>
        <v>0</v>
      </c>
      <c r="DQ164" s="69"/>
      <c r="DR164" s="70">
        <f t="shared" si="311"/>
        <v>0</v>
      </c>
      <c r="DS164" s="69"/>
      <c r="DT164" s="70">
        <f t="shared" si="312"/>
        <v>0</v>
      </c>
      <c r="DU164" s="69"/>
      <c r="DV164" s="70">
        <f t="shared" si="313"/>
        <v>0</v>
      </c>
      <c r="DW164" s="69"/>
      <c r="DX164" s="70">
        <f t="shared" si="314"/>
        <v>0</v>
      </c>
      <c r="DY164" s="69"/>
      <c r="DZ164" s="70">
        <f t="shared" si="315"/>
        <v>0</v>
      </c>
      <c r="EA164" s="69"/>
      <c r="EB164" s="70">
        <f t="shared" si="316"/>
        <v>0</v>
      </c>
      <c r="EC164" s="69"/>
      <c r="ED164" s="70">
        <f t="shared" si="317"/>
        <v>0</v>
      </c>
      <c r="EE164" s="69"/>
      <c r="EF164" s="70">
        <f t="shared" si="318"/>
        <v>0</v>
      </c>
      <c r="EG164" s="69"/>
      <c r="EH164" s="70">
        <f t="shared" si="319"/>
        <v>0</v>
      </c>
      <c r="EI164" s="69"/>
      <c r="EJ164" s="70">
        <f t="shared" si="320"/>
        <v>0</v>
      </c>
      <c r="EK164" s="69"/>
      <c r="EL164" s="70">
        <f t="shared" si="321"/>
        <v>0</v>
      </c>
      <c r="EM164" s="69"/>
      <c r="EN164" s="70"/>
      <c r="EO164" s="75"/>
      <c r="EP164" s="75"/>
      <c r="EQ164" s="76">
        <f t="shared" si="322"/>
        <v>5</v>
      </c>
      <c r="ER164" s="76">
        <f t="shared" si="322"/>
        <v>194824</v>
      </c>
    </row>
    <row r="165" spans="1:148" s="3" customFormat="1" ht="45" customHeight="1" x14ac:dyDescent="0.25">
      <c r="A165" s="54"/>
      <c r="B165" s="54">
        <v>107</v>
      </c>
      <c r="C165" s="218" t="s">
        <v>491</v>
      </c>
      <c r="D165" s="156" t="s">
        <v>492</v>
      </c>
      <c r="E165" s="64">
        <v>13916</v>
      </c>
      <c r="F165" s="65">
        <v>2.46</v>
      </c>
      <c r="G165" s="66"/>
      <c r="H165" s="119">
        <v>1</v>
      </c>
      <c r="I165" s="120"/>
      <c r="J165" s="127"/>
      <c r="K165" s="118">
        <v>1.4</v>
      </c>
      <c r="L165" s="118">
        <v>1.68</v>
      </c>
      <c r="M165" s="118">
        <v>2.23</v>
      </c>
      <c r="N165" s="121">
        <v>2.57</v>
      </c>
      <c r="O165" s="69"/>
      <c r="P165" s="70">
        <f t="shared" si="261"/>
        <v>0</v>
      </c>
      <c r="Q165" s="122"/>
      <c r="R165" s="70">
        <f>Q165*E165*F165*H165*K165*$R$9</f>
        <v>0</v>
      </c>
      <c r="S165" s="71"/>
      <c r="T165" s="71">
        <f t="shared" si="262"/>
        <v>0</v>
      </c>
      <c r="U165" s="69"/>
      <c r="V165" s="70">
        <f>SUM(U165*E165*F165*H165*K165*$V$9)</f>
        <v>0</v>
      </c>
      <c r="W165" s="69"/>
      <c r="X165" s="71">
        <f t="shared" si="263"/>
        <v>0</v>
      </c>
      <c r="Y165" s="69"/>
      <c r="Z165" s="70">
        <f t="shared" si="264"/>
        <v>0</v>
      </c>
      <c r="AA165" s="71"/>
      <c r="AB165" s="70">
        <f t="shared" si="265"/>
        <v>0</v>
      </c>
      <c r="AC165" s="70"/>
      <c r="AD165" s="70"/>
      <c r="AE165" s="71"/>
      <c r="AF165" s="70">
        <f t="shared" si="266"/>
        <v>0</v>
      </c>
      <c r="AG165" s="71"/>
      <c r="AH165" s="70">
        <f t="shared" si="267"/>
        <v>0</v>
      </c>
      <c r="AI165" s="71"/>
      <c r="AJ165" s="70">
        <f t="shared" si="268"/>
        <v>0</v>
      </c>
      <c r="AK165" s="69"/>
      <c r="AL165" s="70">
        <f t="shared" si="269"/>
        <v>0</v>
      </c>
      <c r="AM165" s="71"/>
      <c r="AN165" s="71">
        <f t="shared" si="270"/>
        <v>0</v>
      </c>
      <c r="AO165" s="69"/>
      <c r="AP165" s="70">
        <f t="shared" si="271"/>
        <v>0</v>
      </c>
      <c r="AQ165" s="69"/>
      <c r="AR165" s="70">
        <f t="shared" si="272"/>
        <v>0</v>
      </c>
      <c r="AS165" s="71"/>
      <c r="AT165" s="70">
        <f t="shared" si="273"/>
        <v>0</v>
      </c>
      <c r="AU165" s="71"/>
      <c r="AV165" s="70">
        <f t="shared" si="274"/>
        <v>0</v>
      </c>
      <c r="AW165" s="69"/>
      <c r="AX165" s="70">
        <f t="shared" si="275"/>
        <v>0</v>
      </c>
      <c r="AY165" s="69"/>
      <c r="AZ165" s="71">
        <f t="shared" si="276"/>
        <v>0</v>
      </c>
      <c r="BA165" s="69"/>
      <c r="BB165" s="70">
        <f t="shared" si="277"/>
        <v>0</v>
      </c>
      <c r="BC165" s="69"/>
      <c r="BD165" s="70">
        <f t="shared" si="278"/>
        <v>0</v>
      </c>
      <c r="BE165" s="69"/>
      <c r="BF165" s="70">
        <f t="shared" si="279"/>
        <v>0</v>
      </c>
      <c r="BG165" s="69"/>
      <c r="BH165" s="70">
        <f t="shared" si="280"/>
        <v>0</v>
      </c>
      <c r="BI165" s="69"/>
      <c r="BJ165" s="70">
        <f t="shared" si="281"/>
        <v>0</v>
      </c>
      <c r="BK165" s="69"/>
      <c r="BL165" s="70">
        <f t="shared" si="282"/>
        <v>0</v>
      </c>
      <c r="BM165" s="69"/>
      <c r="BN165" s="70">
        <f t="shared" si="283"/>
        <v>0</v>
      </c>
      <c r="BO165" s="69"/>
      <c r="BP165" s="70">
        <f t="shared" si="284"/>
        <v>0</v>
      </c>
      <c r="BQ165" s="69"/>
      <c r="BR165" s="70">
        <f t="shared" si="285"/>
        <v>0</v>
      </c>
      <c r="BS165" s="69"/>
      <c r="BT165" s="70">
        <f t="shared" si="286"/>
        <v>0</v>
      </c>
      <c r="BU165" s="69"/>
      <c r="BV165" s="70">
        <f t="shared" si="287"/>
        <v>0</v>
      </c>
      <c r="BW165" s="69"/>
      <c r="BX165" s="70">
        <f t="shared" si="288"/>
        <v>0</v>
      </c>
      <c r="BY165" s="73"/>
      <c r="BZ165" s="74">
        <f t="shared" si="289"/>
        <v>0</v>
      </c>
      <c r="CA165" s="69"/>
      <c r="CB165" s="70">
        <f t="shared" si="290"/>
        <v>0</v>
      </c>
      <c r="CC165" s="71"/>
      <c r="CD165" s="70">
        <f t="shared" si="291"/>
        <v>0</v>
      </c>
      <c r="CE165" s="69"/>
      <c r="CF165" s="70">
        <f t="shared" si="292"/>
        <v>0</v>
      </c>
      <c r="CG165" s="69"/>
      <c r="CH165" s="70">
        <f t="shared" si="293"/>
        <v>0</v>
      </c>
      <c r="CI165" s="69"/>
      <c r="CJ165" s="70">
        <f t="shared" si="294"/>
        <v>0</v>
      </c>
      <c r="CK165" s="69"/>
      <c r="CL165" s="70">
        <f t="shared" si="295"/>
        <v>0</v>
      </c>
      <c r="CM165" s="71"/>
      <c r="CN165" s="70">
        <f t="shared" si="296"/>
        <v>0</v>
      </c>
      <c r="CO165" s="69"/>
      <c r="CP165" s="70">
        <f t="shared" si="297"/>
        <v>0</v>
      </c>
      <c r="CQ165" s="69"/>
      <c r="CR165" s="70">
        <f t="shared" si="298"/>
        <v>0</v>
      </c>
      <c r="CS165" s="71"/>
      <c r="CT165" s="70">
        <f t="shared" si="299"/>
        <v>0</v>
      </c>
      <c r="CU165" s="71"/>
      <c r="CV165" s="70">
        <f t="shared" si="300"/>
        <v>0</v>
      </c>
      <c r="CW165" s="71"/>
      <c r="CX165" s="70">
        <f t="shared" si="301"/>
        <v>0</v>
      </c>
      <c r="CY165" s="69"/>
      <c r="CZ165" s="70">
        <f t="shared" si="302"/>
        <v>0</v>
      </c>
      <c r="DA165" s="69"/>
      <c r="DB165" s="70">
        <f t="shared" si="303"/>
        <v>0</v>
      </c>
      <c r="DC165" s="69"/>
      <c r="DD165" s="70">
        <f t="shared" si="304"/>
        <v>0</v>
      </c>
      <c r="DE165" s="71"/>
      <c r="DF165" s="70">
        <f t="shared" si="305"/>
        <v>0</v>
      </c>
      <c r="DG165" s="69"/>
      <c r="DH165" s="70">
        <f t="shared" si="306"/>
        <v>0</v>
      </c>
      <c r="DI165" s="69"/>
      <c r="DJ165" s="70">
        <f t="shared" si="307"/>
        <v>0</v>
      </c>
      <c r="DK165" s="69"/>
      <c r="DL165" s="70">
        <f t="shared" si="308"/>
        <v>0</v>
      </c>
      <c r="DM165" s="69"/>
      <c r="DN165" s="71">
        <f t="shared" si="309"/>
        <v>0</v>
      </c>
      <c r="DO165" s="69"/>
      <c r="DP165" s="70">
        <f t="shared" si="310"/>
        <v>0</v>
      </c>
      <c r="DQ165" s="69"/>
      <c r="DR165" s="70">
        <f t="shared" si="311"/>
        <v>0</v>
      </c>
      <c r="DS165" s="69"/>
      <c r="DT165" s="70">
        <f t="shared" si="312"/>
        <v>0</v>
      </c>
      <c r="DU165" s="69"/>
      <c r="DV165" s="70">
        <f t="shared" si="313"/>
        <v>0</v>
      </c>
      <c r="DW165" s="69"/>
      <c r="DX165" s="70">
        <f t="shared" si="314"/>
        <v>0</v>
      </c>
      <c r="DY165" s="69"/>
      <c r="DZ165" s="70">
        <f t="shared" si="315"/>
        <v>0</v>
      </c>
      <c r="EA165" s="69"/>
      <c r="EB165" s="70">
        <f t="shared" si="316"/>
        <v>0</v>
      </c>
      <c r="EC165" s="69"/>
      <c r="ED165" s="70">
        <f t="shared" si="317"/>
        <v>0</v>
      </c>
      <c r="EE165" s="69"/>
      <c r="EF165" s="70">
        <f t="shared" si="318"/>
        <v>0</v>
      </c>
      <c r="EG165" s="69"/>
      <c r="EH165" s="70">
        <f t="shared" si="319"/>
        <v>0</v>
      </c>
      <c r="EI165" s="69"/>
      <c r="EJ165" s="70">
        <f t="shared" si="320"/>
        <v>0</v>
      </c>
      <c r="EK165" s="69"/>
      <c r="EL165" s="70">
        <f t="shared" si="321"/>
        <v>0</v>
      </c>
      <c r="EM165" s="69"/>
      <c r="EN165" s="70"/>
      <c r="EO165" s="75"/>
      <c r="EP165" s="75"/>
      <c r="EQ165" s="76">
        <f t="shared" si="322"/>
        <v>0</v>
      </c>
      <c r="ER165" s="76">
        <f t="shared" si="322"/>
        <v>0</v>
      </c>
    </row>
    <row r="166" spans="1:148" s="221" customFormat="1" ht="15.75" customHeight="1" x14ac:dyDescent="0.25">
      <c r="A166" s="54"/>
      <c r="B166" s="54">
        <v>108</v>
      </c>
      <c r="C166" s="218" t="s">
        <v>493</v>
      </c>
      <c r="D166" s="156" t="s">
        <v>494</v>
      </c>
      <c r="E166" s="64">
        <v>13916</v>
      </c>
      <c r="F166" s="165">
        <v>51.86</v>
      </c>
      <c r="G166" s="220">
        <v>2.3E-3</v>
      </c>
      <c r="H166" s="119">
        <v>1</v>
      </c>
      <c r="I166" s="120"/>
      <c r="J166" s="127"/>
      <c r="K166" s="118">
        <v>1.4</v>
      </c>
      <c r="L166" s="118">
        <v>1.68</v>
      </c>
      <c r="M166" s="118">
        <v>2.23</v>
      </c>
      <c r="N166" s="121">
        <v>2.57</v>
      </c>
      <c r="O166" s="69"/>
      <c r="P166" s="137">
        <f t="shared" ref="P166" si="323">(O166*$E166*$F166*((1-$G166)+$G166*$K166*$H166))</f>
        <v>0</v>
      </c>
      <c r="Q166" s="122"/>
      <c r="R166" s="137">
        <f>(Q166*$E166*$F166*((1-$G166)+$G166*$K166*$H166))</f>
        <v>0</v>
      </c>
      <c r="S166" s="71"/>
      <c r="T166" s="71">
        <f t="shared" si="262"/>
        <v>0</v>
      </c>
      <c r="U166" s="69"/>
      <c r="V166" s="70"/>
      <c r="W166" s="69"/>
      <c r="X166" s="71">
        <f t="shared" si="263"/>
        <v>0</v>
      </c>
      <c r="Y166" s="69"/>
      <c r="Z166" s="70">
        <f t="shared" si="264"/>
        <v>0</v>
      </c>
      <c r="AA166" s="71"/>
      <c r="AB166" s="70">
        <f t="shared" si="265"/>
        <v>0</v>
      </c>
      <c r="AC166" s="70"/>
      <c r="AD166" s="70"/>
      <c r="AE166" s="71"/>
      <c r="AF166" s="70">
        <f t="shared" si="266"/>
        <v>0</v>
      </c>
      <c r="AG166" s="71"/>
      <c r="AH166" s="70">
        <f t="shared" si="267"/>
        <v>0</v>
      </c>
      <c r="AI166" s="71"/>
      <c r="AJ166" s="70">
        <f t="shared" si="268"/>
        <v>0</v>
      </c>
      <c r="AK166" s="69"/>
      <c r="AL166" s="70">
        <f t="shared" si="269"/>
        <v>0</v>
      </c>
      <c r="AM166" s="71"/>
      <c r="AN166" s="71">
        <f t="shared" si="270"/>
        <v>0</v>
      </c>
      <c r="AO166" s="69"/>
      <c r="AP166" s="70">
        <f t="shared" si="271"/>
        <v>0</v>
      </c>
      <c r="AQ166" s="131"/>
      <c r="AR166" s="70">
        <f t="shared" si="272"/>
        <v>0</v>
      </c>
      <c r="AS166" s="71"/>
      <c r="AT166" s="70">
        <f t="shared" si="273"/>
        <v>0</v>
      </c>
      <c r="AU166" s="71"/>
      <c r="AV166" s="70">
        <f t="shared" si="274"/>
        <v>0</v>
      </c>
      <c r="AW166" s="69"/>
      <c r="AX166" s="70">
        <f t="shared" si="275"/>
        <v>0</v>
      </c>
      <c r="AY166" s="69"/>
      <c r="AZ166" s="71">
        <f t="shared" si="276"/>
        <v>0</v>
      </c>
      <c r="BA166" s="69"/>
      <c r="BB166" s="70">
        <f t="shared" si="277"/>
        <v>0</v>
      </c>
      <c r="BC166" s="69"/>
      <c r="BD166" s="70">
        <f t="shared" si="278"/>
        <v>0</v>
      </c>
      <c r="BE166" s="69"/>
      <c r="BF166" s="70">
        <f t="shared" si="279"/>
        <v>0</v>
      </c>
      <c r="BG166" s="69"/>
      <c r="BH166" s="70">
        <f t="shared" si="280"/>
        <v>0</v>
      </c>
      <c r="BI166" s="69"/>
      <c r="BJ166" s="70">
        <f t="shared" si="281"/>
        <v>0</v>
      </c>
      <c r="BK166" s="69"/>
      <c r="BL166" s="70">
        <f t="shared" si="282"/>
        <v>0</v>
      </c>
      <c r="BM166" s="69"/>
      <c r="BN166" s="70">
        <f t="shared" si="283"/>
        <v>0</v>
      </c>
      <c r="BO166" s="69"/>
      <c r="BP166" s="70">
        <f t="shared" si="284"/>
        <v>0</v>
      </c>
      <c r="BQ166" s="69"/>
      <c r="BR166" s="70">
        <f t="shared" si="285"/>
        <v>0</v>
      </c>
      <c r="BS166" s="69"/>
      <c r="BT166" s="70">
        <f t="shared" si="286"/>
        <v>0</v>
      </c>
      <c r="BU166" s="69"/>
      <c r="BV166" s="70">
        <f t="shared" si="287"/>
        <v>0</v>
      </c>
      <c r="BW166" s="69"/>
      <c r="BX166" s="70">
        <f t="shared" si="288"/>
        <v>0</v>
      </c>
      <c r="BY166" s="73"/>
      <c r="BZ166" s="74">
        <f t="shared" si="289"/>
        <v>0</v>
      </c>
      <c r="CA166" s="69"/>
      <c r="CB166" s="70">
        <f t="shared" si="290"/>
        <v>0</v>
      </c>
      <c r="CC166" s="71"/>
      <c r="CD166" s="70">
        <f t="shared" si="291"/>
        <v>0</v>
      </c>
      <c r="CE166" s="69"/>
      <c r="CF166" s="70">
        <f t="shared" si="292"/>
        <v>0</v>
      </c>
      <c r="CG166" s="69"/>
      <c r="CH166" s="70">
        <f t="shared" si="293"/>
        <v>0</v>
      </c>
      <c r="CI166" s="69"/>
      <c r="CJ166" s="70">
        <f t="shared" si="294"/>
        <v>0</v>
      </c>
      <c r="CK166" s="69"/>
      <c r="CL166" s="70">
        <f t="shared" si="295"/>
        <v>0</v>
      </c>
      <c r="CM166" s="71"/>
      <c r="CN166" s="70">
        <f t="shared" si="296"/>
        <v>0</v>
      </c>
      <c r="CO166" s="69"/>
      <c r="CP166" s="70">
        <f t="shared" si="297"/>
        <v>0</v>
      </c>
      <c r="CQ166" s="69"/>
      <c r="CR166" s="70">
        <f t="shared" si="298"/>
        <v>0</v>
      </c>
      <c r="CS166" s="71"/>
      <c r="CT166" s="70">
        <f t="shared" si="299"/>
        <v>0</v>
      </c>
      <c r="CU166" s="71"/>
      <c r="CV166" s="70">
        <f t="shared" si="300"/>
        <v>0</v>
      </c>
      <c r="CW166" s="71"/>
      <c r="CX166" s="70">
        <f t="shared" si="301"/>
        <v>0</v>
      </c>
      <c r="CY166" s="69"/>
      <c r="CZ166" s="70">
        <f t="shared" si="302"/>
        <v>0</v>
      </c>
      <c r="DA166" s="69"/>
      <c r="DB166" s="70">
        <f t="shared" si="303"/>
        <v>0</v>
      </c>
      <c r="DC166" s="69"/>
      <c r="DD166" s="70">
        <f t="shared" si="304"/>
        <v>0</v>
      </c>
      <c r="DE166" s="71"/>
      <c r="DF166" s="70">
        <f t="shared" si="305"/>
        <v>0</v>
      </c>
      <c r="DG166" s="69"/>
      <c r="DH166" s="70">
        <f t="shared" si="306"/>
        <v>0</v>
      </c>
      <c r="DI166" s="69"/>
      <c r="DJ166" s="70">
        <f t="shared" si="307"/>
        <v>0</v>
      </c>
      <c r="DK166" s="69"/>
      <c r="DL166" s="70">
        <f t="shared" si="308"/>
        <v>0</v>
      </c>
      <c r="DM166" s="69"/>
      <c r="DN166" s="71">
        <f t="shared" si="309"/>
        <v>0</v>
      </c>
      <c r="DO166" s="69"/>
      <c r="DP166" s="70">
        <f t="shared" si="310"/>
        <v>0</v>
      </c>
      <c r="DQ166" s="69"/>
      <c r="DR166" s="70">
        <f t="shared" si="311"/>
        <v>0</v>
      </c>
      <c r="DS166" s="69"/>
      <c r="DT166" s="70">
        <f t="shared" si="312"/>
        <v>0</v>
      </c>
      <c r="DU166" s="69"/>
      <c r="DV166" s="70">
        <f t="shared" si="313"/>
        <v>0</v>
      </c>
      <c r="DW166" s="69"/>
      <c r="DX166" s="70">
        <f t="shared" si="314"/>
        <v>0</v>
      </c>
      <c r="DY166" s="69"/>
      <c r="DZ166" s="70">
        <f t="shared" si="315"/>
        <v>0</v>
      </c>
      <c r="EA166" s="131"/>
      <c r="EB166" s="70">
        <f t="shared" si="316"/>
        <v>0</v>
      </c>
      <c r="EC166" s="69"/>
      <c r="ED166" s="70">
        <f t="shared" si="317"/>
        <v>0</v>
      </c>
      <c r="EE166" s="69"/>
      <c r="EF166" s="70">
        <f t="shared" si="318"/>
        <v>0</v>
      </c>
      <c r="EG166" s="69"/>
      <c r="EH166" s="70">
        <f t="shared" si="319"/>
        <v>0</v>
      </c>
      <c r="EI166" s="69"/>
      <c r="EJ166" s="70">
        <f t="shared" si="320"/>
        <v>0</v>
      </c>
      <c r="EK166" s="69"/>
      <c r="EL166" s="70">
        <f t="shared" si="321"/>
        <v>0</v>
      </c>
      <c r="EM166" s="69"/>
      <c r="EN166" s="70"/>
      <c r="EO166" s="75"/>
      <c r="EP166" s="75"/>
      <c r="EQ166" s="76">
        <f t="shared" si="322"/>
        <v>0</v>
      </c>
      <c r="ER166" s="76">
        <f t="shared" si="322"/>
        <v>0</v>
      </c>
    </row>
    <row r="167" spans="1:148" s="116" customFormat="1" ht="15" customHeight="1" x14ac:dyDescent="0.25">
      <c r="A167" s="53">
        <v>21</v>
      </c>
      <c r="B167" s="53"/>
      <c r="C167" s="77" t="s">
        <v>495</v>
      </c>
      <c r="D167" s="157" t="s">
        <v>496</v>
      </c>
      <c r="E167" s="64">
        <v>13916</v>
      </c>
      <c r="F167" s="124"/>
      <c r="G167" s="66"/>
      <c r="H167" s="57"/>
      <c r="I167" s="112"/>
      <c r="J167" s="113"/>
      <c r="K167" s="125">
        <v>1.4</v>
      </c>
      <c r="L167" s="125">
        <v>1.68</v>
      </c>
      <c r="M167" s="125">
        <v>2.23</v>
      </c>
      <c r="N167" s="115">
        <v>2.57</v>
      </c>
      <c r="O167" s="61">
        <f t="shared" ref="O167:AT167" si="324">SUM(O168:O173)</f>
        <v>0</v>
      </c>
      <c r="P167" s="61">
        <f t="shared" si="324"/>
        <v>0</v>
      </c>
      <c r="Q167" s="61">
        <f t="shared" si="324"/>
        <v>401</v>
      </c>
      <c r="R167" s="61">
        <f t="shared" si="324"/>
        <v>3046852.5360000003</v>
      </c>
      <c r="S167" s="61">
        <f t="shared" si="324"/>
        <v>0</v>
      </c>
      <c r="T167" s="61">
        <f t="shared" si="324"/>
        <v>0</v>
      </c>
      <c r="U167" s="61">
        <f t="shared" si="324"/>
        <v>0</v>
      </c>
      <c r="V167" s="61">
        <f t="shared" si="324"/>
        <v>0</v>
      </c>
      <c r="W167" s="61">
        <f t="shared" si="324"/>
        <v>0</v>
      </c>
      <c r="X167" s="61">
        <f t="shared" si="324"/>
        <v>0</v>
      </c>
      <c r="Y167" s="61">
        <f t="shared" si="324"/>
        <v>1930</v>
      </c>
      <c r="Z167" s="61">
        <f t="shared" si="324"/>
        <v>47128510.071999997</v>
      </c>
      <c r="AA167" s="61">
        <f t="shared" si="324"/>
        <v>10</v>
      </c>
      <c r="AB167" s="61">
        <f t="shared" si="324"/>
        <v>75981.36</v>
      </c>
      <c r="AC167" s="61">
        <f t="shared" si="324"/>
        <v>0</v>
      </c>
      <c r="AD167" s="61">
        <f t="shared" si="324"/>
        <v>0</v>
      </c>
      <c r="AE167" s="61">
        <f t="shared" si="324"/>
        <v>0</v>
      </c>
      <c r="AF167" s="61">
        <f t="shared" si="324"/>
        <v>0</v>
      </c>
      <c r="AG167" s="61">
        <f t="shared" si="324"/>
        <v>0</v>
      </c>
      <c r="AH167" s="61">
        <f t="shared" si="324"/>
        <v>0</v>
      </c>
      <c r="AI167" s="61">
        <f t="shared" si="324"/>
        <v>6</v>
      </c>
      <c r="AJ167" s="61">
        <f t="shared" si="324"/>
        <v>54706.5792</v>
      </c>
      <c r="AK167" s="61">
        <f t="shared" si="324"/>
        <v>476</v>
      </c>
      <c r="AL167" s="61">
        <f t="shared" si="324"/>
        <v>13497640.508799998</v>
      </c>
      <c r="AM167" s="61">
        <f t="shared" si="324"/>
        <v>0</v>
      </c>
      <c r="AN167" s="61">
        <f t="shared" si="324"/>
        <v>0</v>
      </c>
      <c r="AO167" s="61">
        <f t="shared" si="324"/>
        <v>0</v>
      </c>
      <c r="AP167" s="61">
        <f t="shared" si="324"/>
        <v>0</v>
      </c>
      <c r="AQ167" s="61">
        <f t="shared" si="324"/>
        <v>0</v>
      </c>
      <c r="AR167" s="61">
        <f t="shared" si="324"/>
        <v>0</v>
      </c>
      <c r="AS167" s="61">
        <f t="shared" si="324"/>
        <v>0</v>
      </c>
      <c r="AT167" s="61">
        <f t="shared" si="324"/>
        <v>0</v>
      </c>
      <c r="AU167" s="61">
        <f t="shared" ref="AU167:DF167" si="325">SUM(AU168:AU173)</f>
        <v>0</v>
      </c>
      <c r="AV167" s="61">
        <f t="shared" si="325"/>
        <v>0</v>
      </c>
      <c r="AW167" s="61">
        <f t="shared" si="325"/>
        <v>0</v>
      </c>
      <c r="AX167" s="61">
        <f t="shared" si="325"/>
        <v>0</v>
      </c>
      <c r="AY167" s="61">
        <f t="shared" si="325"/>
        <v>0</v>
      </c>
      <c r="AZ167" s="61">
        <f t="shared" si="325"/>
        <v>0</v>
      </c>
      <c r="BA167" s="61">
        <f t="shared" si="325"/>
        <v>60</v>
      </c>
      <c r="BB167" s="61">
        <f t="shared" si="325"/>
        <v>455888.16000000003</v>
      </c>
      <c r="BC167" s="61">
        <f t="shared" si="325"/>
        <v>10</v>
      </c>
      <c r="BD167" s="61">
        <f t="shared" si="325"/>
        <v>75981.36</v>
      </c>
      <c r="BE167" s="61">
        <f t="shared" si="325"/>
        <v>24</v>
      </c>
      <c r="BF167" s="61">
        <f t="shared" si="325"/>
        <v>182355.264</v>
      </c>
      <c r="BG167" s="61">
        <f t="shared" si="325"/>
        <v>24</v>
      </c>
      <c r="BH167" s="61">
        <f t="shared" si="325"/>
        <v>182355.264</v>
      </c>
      <c r="BI167" s="61">
        <f t="shared" si="325"/>
        <v>0</v>
      </c>
      <c r="BJ167" s="61">
        <f t="shared" si="325"/>
        <v>0</v>
      </c>
      <c r="BK167" s="61">
        <f t="shared" si="325"/>
        <v>0</v>
      </c>
      <c r="BL167" s="61">
        <f t="shared" si="325"/>
        <v>0</v>
      </c>
      <c r="BM167" s="61">
        <f t="shared" si="325"/>
        <v>5</v>
      </c>
      <c r="BN167" s="61">
        <f t="shared" si="325"/>
        <v>37990.68</v>
      </c>
      <c r="BO167" s="61">
        <f t="shared" si="325"/>
        <v>0</v>
      </c>
      <c r="BP167" s="61">
        <f t="shared" si="325"/>
        <v>0</v>
      </c>
      <c r="BQ167" s="61">
        <f t="shared" si="325"/>
        <v>3</v>
      </c>
      <c r="BR167" s="61">
        <f t="shared" si="325"/>
        <v>22794.407999999999</v>
      </c>
      <c r="BS167" s="61">
        <f t="shared" si="325"/>
        <v>0</v>
      </c>
      <c r="BT167" s="61">
        <f t="shared" si="325"/>
        <v>0</v>
      </c>
      <c r="BU167" s="61">
        <f t="shared" si="325"/>
        <v>24</v>
      </c>
      <c r="BV167" s="61">
        <f t="shared" si="325"/>
        <v>182355.264</v>
      </c>
      <c r="BW167" s="61">
        <f t="shared" si="325"/>
        <v>6</v>
      </c>
      <c r="BX167" s="61">
        <f t="shared" si="325"/>
        <v>45588.815999999999</v>
      </c>
      <c r="BY167" s="61">
        <f t="shared" si="325"/>
        <v>0</v>
      </c>
      <c r="BZ167" s="61">
        <f t="shared" si="325"/>
        <v>0</v>
      </c>
      <c r="CA167" s="61">
        <f t="shared" si="325"/>
        <v>0</v>
      </c>
      <c r="CB167" s="61">
        <f t="shared" si="325"/>
        <v>0</v>
      </c>
      <c r="CC167" s="61">
        <f t="shared" si="325"/>
        <v>3</v>
      </c>
      <c r="CD167" s="61">
        <f t="shared" si="325"/>
        <v>22794.407999999999</v>
      </c>
      <c r="CE167" s="61">
        <f t="shared" si="325"/>
        <v>0</v>
      </c>
      <c r="CF167" s="61">
        <f t="shared" si="325"/>
        <v>0</v>
      </c>
      <c r="CG167" s="61">
        <f t="shared" si="325"/>
        <v>0</v>
      </c>
      <c r="CH167" s="61">
        <f t="shared" si="325"/>
        <v>0</v>
      </c>
      <c r="CI167" s="61">
        <f t="shared" si="325"/>
        <v>0</v>
      </c>
      <c r="CJ167" s="61">
        <f t="shared" si="325"/>
        <v>0</v>
      </c>
      <c r="CK167" s="61">
        <f t="shared" si="325"/>
        <v>161</v>
      </c>
      <c r="CL167" s="61">
        <f t="shared" si="325"/>
        <v>1609986.5712000001</v>
      </c>
      <c r="CM167" s="61">
        <f t="shared" si="325"/>
        <v>0</v>
      </c>
      <c r="CN167" s="61">
        <f t="shared" si="325"/>
        <v>0</v>
      </c>
      <c r="CO167" s="61">
        <f t="shared" si="325"/>
        <v>0</v>
      </c>
      <c r="CP167" s="61">
        <f t="shared" si="325"/>
        <v>0</v>
      </c>
      <c r="CQ167" s="61">
        <f t="shared" si="325"/>
        <v>0</v>
      </c>
      <c r="CR167" s="61">
        <f t="shared" si="325"/>
        <v>0</v>
      </c>
      <c r="CS167" s="61">
        <f t="shared" si="325"/>
        <v>0</v>
      </c>
      <c r="CT167" s="61">
        <f t="shared" si="325"/>
        <v>0</v>
      </c>
      <c r="CU167" s="61">
        <f t="shared" si="325"/>
        <v>40</v>
      </c>
      <c r="CV167" s="61">
        <f t="shared" si="325"/>
        <v>364710.52799999999</v>
      </c>
      <c r="CW167" s="61">
        <f t="shared" si="325"/>
        <v>0</v>
      </c>
      <c r="CX167" s="61">
        <f t="shared" si="325"/>
        <v>0</v>
      </c>
      <c r="CY167" s="61">
        <f t="shared" si="325"/>
        <v>0</v>
      </c>
      <c r="CZ167" s="61">
        <f t="shared" si="325"/>
        <v>0</v>
      </c>
      <c r="DA167" s="61">
        <f t="shared" si="325"/>
        <v>0</v>
      </c>
      <c r="DB167" s="61">
        <f t="shared" si="325"/>
        <v>0</v>
      </c>
      <c r="DC167" s="61">
        <f t="shared" si="325"/>
        <v>0</v>
      </c>
      <c r="DD167" s="61">
        <f t="shared" si="325"/>
        <v>0</v>
      </c>
      <c r="DE167" s="61">
        <f t="shared" si="325"/>
        <v>24</v>
      </c>
      <c r="DF167" s="61">
        <f t="shared" si="325"/>
        <v>218826.3168</v>
      </c>
      <c r="DG167" s="61">
        <f t="shared" ref="DG167:EN167" si="326">SUM(DG168:DG173)</f>
        <v>0</v>
      </c>
      <c r="DH167" s="61">
        <f t="shared" si="326"/>
        <v>0</v>
      </c>
      <c r="DI167" s="61">
        <f t="shared" si="326"/>
        <v>0</v>
      </c>
      <c r="DJ167" s="61">
        <f t="shared" si="326"/>
        <v>0</v>
      </c>
      <c r="DK167" s="61">
        <f t="shared" si="326"/>
        <v>15</v>
      </c>
      <c r="DL167" s="61">
        <f t="shared" si="326"/>
        <v>136766.448</v>
      </c>
      <c r="DM167" s="61">
        <f t="shared" si="326"/>
        <v>0</v>
      </c>
      <c r="DN167" s="61">
        <f t="shared" si="326"/>
        <v>0</v>
      </c>
      <c r="DO167" s="61">
        <f t="shared" si="326"/>
        <v>0</v>
      </c>
      <c r="DP167" s="61">
        <f t="shared" si="326"/>
        <v>0</v>
      </c>
      <c r="DQ167" s="61">
        <f t="shared" si="326"/>
        <v>0</v>
      </c>
      <c r="DR167" s="61">
        <f t="shared" si="326"/>
        <v>0</v>
      </c>
      <c r="DS167" s="61">
        <f t="shared" si="326"/>
        <v>1</v>
      </c>
      <c r="DT167" s="61">
        <f t="shared" si="326"/>
        <v>9117.7631999999994</v>
      </c>
      <c r="DU167" s="61">
        <f t="shared" si="326"/>
        <v>0</v>
      </c>
      <c r="DV167" s="61">
        <f t="shared" si="326"/>
        <v>0</v>
      </c>
      <c r="DW167" s="61">
        <f t="shared" si="326"/>
        <v>0</v>
      </c>
      <c r="DX167" s="61">
        <f t="shared" si="326"/>
        <v>0</v>
      </c>
      <c r="DY167" s="61">
        <f t="shared" si="326"/>
        <v>0</v>
      </c>
      <c r="DZ167" s="61">
        <f t="shared" si="326"/>
        <v>0</v>
      </c>
      <c r="EA167" s="61">
        <f t="shared" si="326"/>
        <v>0</v>
      </c>
      <c r="EB167" s="61">
        <f t="shared" si="326"/>
        <v>0</v>
      </c>
      <c r="EC167" s="61">
        <f t="shared" si="326"/>
        <v>0</v>
      </c>
      <c r="ED167" s="61">
        <f t="shared" si="326"/>
        <v>0</v>
      </c>
      <c r="EE167" s="61">
        <f t="shared" si="326"/>
        <v>0</v>
      </c>
      <c r="EF167" s="61">
        <f t="shared" si="326"/>
        <v>0</v>
      </c>
      <c r="EG167" s="61">
        <f t="shared" si="326"/>
        <v>0</v>
      </c>
      <c r="EH167" s="61">
        <f t="shared" si="326"/>
        <v>0</v>
      </c>
      <c r="EI167" s="61">
        <f t="shared" si="326"/>
        <v>1430</v>
      </c>
      <c r="EJ167" s="61">
        <f t="shared" si="326"/>
        <v>54630208.192000002</v>
      </c>
      <c r="EK167" s="61">
        <f t="shared" si="326"/>
        <v>0</v>
      </c>
      <c r="EL167" s="61">
        <f t="shared" si="326"/>
        <v>0</v>
      </c>
      <c r="EM167" s="61">
        <f t="shared" si="326"/>
        <v>0</v>
      </c>
      <c r="EN167" s="61">
        <f t="shared" si="326"/>
        <v>0</v>
      </c>
      <c r="EO167" s="61"/>
      <c r="EP167" s="61"/>
      <c r="EQ167" s="61">
        <f>SUM(EQ168:EQ173)</f>
        <v>4653</v>
      </c>
      <c r="ER167" s="61">
        <f>SUM(ER168:ER173)</f>
        <v>121981410.49919999</v>
      </c>
    </row>
    <row r="168" spans="1:148" s="221" customFormat="1" ht="15.75" customHeight="1" x14ac:dyDescent="0.25">
      <c r="A168" s="54"/>
      <c r="B168" s="54">
        <v>109</v>
      </c>
      <c r="C168" s="218" t="s">
        <v>497</v>
      </c>
      <c r="D168" s="156" t="s">
        <v>498</v>
      </c>
      <c r="E168" s="64">
        <v>13916</v>
      </c>
      <c r="F168" s="65">
        <v>0.39</v>
      </c>
      <c r="G168" s="66"/>
      <c r="H168" s="119">
        <v>1</v>
      </c>
      <c r="I168" s="120"/>
      <c r="J168" s="127"/>
      <c r="K168" s="118">
        <v>1.4</v>
      </c>
      <c r="L168" s="118">
        <v>1.68</v>
      </c>
      <c r="M168" s="118">
        <v>2.23</v>
      </c>
      <c r="N168" s="121">
        <v>2.57</v>
      </c>
      <c r="O168" s="69"/>
      <c r="P168" s="70">
        <f t="shared" ref="P168:P173" si="327">O168*E168*F168*H168*K168*$P$9</f>
        <v>0</v>
      </c>
      <c r="Q168" s="71">
        <v>401</v>
      </c>
      <c r="R168" s="70">
        <f t="shared" ref="R168:R173" si="328">Q168*E168*F168*H168*K168*$R$9</f>
        <v>3046852.5360000003</v>
      </c>
      <c r="S168" s="71"/>
      <c r="T168" s="71">
        <f t="shared" ref="T168:T173" si="329">S168*E168*F168*H168*K168*$T$9</f>
        <v>0</v>
      </c>
      <c r="U168" s="69"/>
      <c r="V168" s="70">
        <f t="shared" ref="V168:V173" si="330">SUM(U168*E168*F168*H168*K168*$V$9)</f>
        <v>0</v>
      </c>
      <c r="W168" s="69"/>
      <c r="X168" s="71">
        <f t="shared" ref="X168:X173" si="331">SUM(W168*E168*F168*H168*K168*$X$9)</f>
        <v>0</v>
      </c>
      <c r="Y168" s="69">
        <v>240</v>
      </c>
      <c r="Z168" s="70">
        <f t="shared" ref="Z168:Z173" si="332">SUM(Y168*E168*F168*H168*K168*$Z$9)</f>
        <v>1823552.6400000001</v>
      </c>
      <c r="AA168" s="71">
        <v>10</v>
      </c>
      <c r="AB168" s="70">
        <f t="shared" ref="AB168:AB173" si="333">SUM(AA168*E168*F168*H168*K168*$AB$9)</f>
        <v>75981.36</v>
      </c>
      <c r="AC168" s="70"/>
      <c r="AD168" s="70"/>
      <c r="AE168" s="71"/>
      <c r="AF168" s="70">
        <f t="shared" ref="AF168:AF173" si="334">SUM(AE168*E168*F168*H168*K168*$AF$9)</f>
        <v>0</v>
      </c>
      <c r="AG168" s="71">
        <v>0</v>
      </c>
      <c r="AH168" s="70">
        <f t="shared" ref="AH168:AH173" si="335">SUM(AG168*E168*F168*H168*L168*$AH$9)</f>
        <v>0</v>
      </c>
      <c r="AI168" s="71">
        <v>6</v>
      </c>
      <c r="AJ168" s="70">
        <f t="shared" ref="AJ168:AJ173" si="336">SUM(AI168*E168*F168*H168*L168*$AJ$9)</f>
        <v>54706.5792</v>
      </c>
      <c r="AK168" s="69">
        <v>64</v>
      </c>
      <c r="AL168" s="70">
        <f t="shared" ref="AL168:AL173" si="337">SUM(AK168*E168*F168*H168*K168*$AL$9)</f>
        <v>486280.70399999997</v>
      </c>
      <c r="AM168" s="71"/>
      <c r="AN168" s="71">
        <f t="shared" ref="AN168:AN173" si="338">SUM(AM168*E168*F168*H168*K168*$AN$9)</f>
        <v>0</v>
      </c>
      <c r="AO168" s="69"/>
      <c r="AP168" s="70">
        <f t="shared" ref="AP168:AP173" si="339">SUM(AO168*E168*F168*H168*K168*$AP$9)</f>
        <v>0</v>
      </c>
      <c r="AQ168" s="131"/>
      <c r="AR168" s="70">
        <f t="shared" ref="AR168:AR173" si="340">SUM(AQ168*E168*F168*H168*K168*$AR$9)</f>
        <v>0</v>
      </c>
      <c r="AS168" s="71"/>
      <c r="AT168" s="70">
        <f t="shared" ref="AT168:AT173" si="341">SUM(E168*F168*H168*K168*AS168*$AT$9)</f>
        <v>0</v>
      </c>
      <c r="AU168" s="71"/>
      <c r="AV168" s="70">
        <f t="shared" ref="AV168:AV173" si="342">SUM(AU168*E168*F168*H168*K168*$AV$9)</f>
        <v>0</v>
      </c>
      <c r="AW168" s="69"/>
      <c r="AX168" s="70">
        <f t="shared" ref="AX168:AX173" si="343">SUM(AW168*E168*F168*H168*K168*$AX$9)</f>
        <v>0</v>
      </c>
      <c r="AY168" s="69"/>
      <c r="AZ168" s="71">
        <f t="shared" ref="AZ168:AZ173" si="344">SUM(AY168*E168*F168*H168*K168*$AZ$9)</f>
        <v>0</v>
      </c>
      <c r="BA168" s="69">
        <v>60</v>
      </c>
      <c r="BB168" s="70">
        <f t="shared" ref="BB168:BB173" si="345">SUM(BA168*E168*F168*H168*K168*$BB$9)</f>
        <v>455888.16000000003</v>
      </c>
      <c r="BC168" s="69">
        <v>10</v>
      </c>
      <c r="BD168" s="70">
        <f t="shared" ref="BD168:BD173" si="346">SUM(BC168*E168*F168*H168*K168*$BD$9)</f>
        <v>75981.36</v>
      </c>
      <c r="BE168" s="69">
        <v>24</v>
      </c>
      <c r="BF168" s="70">
        <f t="shared" ref="BF168:BF173" si="347">SUM(BE168*E168*F168*H168*K168*$BF$9)</f>
        <v>182355.264</v>
      </c>
      <c r="BG168" s="69">
        <v>24</v>
      </c>
      <c r="BH168" s="70">
        <f t="shared" ref="BH168:BH173" si="348">SUM(BG168*E168*F168*H168*K168*$BH$9)</f>
        <v>182355.264</v>
      </c>
      <c r="BI168" s="69"/>
      <c r="BJ168" s="70">
        <f t="shared" ref="BJ168:BJ173" si="349">BI168*E168*F168*H168*K168*$BJ$9</f>
        <v>0</v>
      </c>
      <c r="BK168" s="69"/>
      <c r="BL168" s="70">
        <f t="shared" ref="BL168:BL173" si="350">BK168*E168*F168*H168*K168*$BL$9</f>
        <v>0</v>
      </c>
      <c r="BM168" s="69">
        <v>5</v>
      </c>
      <c r="BN168" s="70">
        <f t="shared" ref="BN168:BN173" si="351">BM168*E168*F168*H168*K168*$BN$9</f>
        <v>37990.68</v>
      </c>
      <c r="BO168" s="69"/>
      <c r="BP168" s="70">
        <f t="shared" ref="BP168:BP173" si="352">SUM(BO168*E168*F168*H168*K168*$BP$9)</f>
        <v>0</v>
      </c>
      <c r="BQ168" s="69">
        <v>3</v>
      </c>
      <c r="BR168" s="70">
        <f t="shared" ref="BR168:BR173" si="353">SUM(BQ168*E168*F168*H168*K168*$BR$9)</f>
        <v>22794.407999999999</v>
      </c>
      <c r="BS168" s="69"/>
      <c r="BT168" s="70">
        <f t="shared" ref="BT168:BT173" si="354">SUM(BS168*E168*F168*H168*K168*$BT$9)</f>
        <v>0</v>
      </c>
      <c r="BU168" s="69">
        <v>24</v>
      </c>
      <c r="BV168" s="70">
        <f t="shared" ref="BV168:BV173" si="355">SUM(BU168*E168*F168*H168*K168*$BV$9)</f>
        <v>182355.264</v>
      </c>
      <c r="BW168" s="69">
        <v>6</v>
      </c>
      <c r="BX168" s="70">
        <f t="shared" ref="BX168:BX173" si="356">SUM(BW168*E168*F168*H168*K168*$BX$9)</f>
        <v>45588.815999999999</v>
      </c>
      <c r="BY168" s="73"/>
      <c r="BZ168" s="74">
        <f t="shared" ref="BZ168:BZ173" si="357">BY168*E168*F168*H168*K168*$BZ$9</f>
        <v>0</v>
      </c>
      <c r="CA168" s="69"/>
      <c r="CB168" s="70">
        <f t="shared" ref="CB168:CB173" si="358">SUM(CA168*E168*F168*H168*K168*$CB$9)</f>
        <v>0</v>
      </c>
      <c r="CC168" s="71">
        <v>3</v>
      </c>
      <c r="CD168" s="70">
        <f t="shared" ref="CD168:CD173" si="359">SUM(CC168*E168*F168*H168*K168*$CD$9)</f>
        <v>22794.407999999999</v>
      </c>
      <c r="CE168" s="69"/>
      <c r="CF168" s="70">
        <f t="shared" ref="CF168:CF173" si="360">SUM(CE168*E168*F168*H168*K168*$CF$9)</f>
        <v>0</v>
      </c>
      <c r="CG168" s="69"/>
      <c r="CH168" s="70">
        <f t="shared" ref="CH168:CH173" si="361">SUM(CG168*E168*F168*H168*K168*$CH$9)</f>
        <v>0</v>
      </c>
      <c r="CI168" s="69"/>
      <c r="CJ168" s="70">
        <f t="shared" ref="CJ168:CJ173" si="362">CI168*E168*F168*H168*K168*$CJ$9</f>
        <v>0</v>
      </c>
      <c r="CK168" s="69">
        <v>63</v>
      </c>
      <c r="CL168" s="70">
        <f t="shared" ref="CL168:CL173" si="363">SUM(CK168*E168*F168*H168*K168*$CL$9)</f>
        <v>478682.56799999997</v>
      </c>
      <c r="CM168" s="71"/>
      <c r="CN168" s="70">
        <f t="shared" ref="CN168:CN173" si="364">SUM(CM168*E168*F168*H168*L168*$CN$9)</f>
        <v>0</v>
      </c>
      <c r="CO168" s="69"/>
      <c r="CP168" s="70">
        <f t="shared" ref="CP168:CP173" si="365">SUM(CO168*E168*F168*H168*L168*$CP$9)</f>
        <v>0</v>
      </c>
      <c r="CQ168" s="69"/>
      <c r="CR168" s="70">
        <f t="shared" ref="CR168:CR173" si="366">SUM(CQ168*E168*F168*H168*L168*$CR$9)</f>
        <v>0</v>
      </c>
      <c r="CS168" s="71"/>
      <c r="CT168" s="70">
        <f t="shared" ref="CT168:CT173" si="367">SUM(CS168*E168*F168*H168*L168*$CT$9)</f>
        <v>0</v>
      </c>
      <c r="CU168" s="71">
        <v>40</v>
      </c>
      <c r="CV168" s="70">
        <f t="shared" ref="CV168:CV173" si="368">SUM(CU168*E168*F168*H168*L168*$CV$9)</f>
        <v>364710.52799999999</v>
      </c>
      <c r="CW168" s="71"/>
      <c r="CX168" s="70">
        <f t="shared" ref="CX168:CX173" si="369">SUM(CW168*E168*F168*H168*L168*$CX$9)</f>
        <v>0</v>
      </c>
      <c r="CY168" s="69"/>
      <c r="CZ168" s="70">
        <f t="shared" ref="CZ168:CZ173" si="370">SUM(CY168*E168*F168*H168*L168*$CZ$9)</f>
        <v>0</v>
      </c>
      <c r="DA168" s="69"/>
      <c r="DB168" s="70">
        <f t="shared" ref="DB168:DB173" si="371">SUM(DA168*E168*F168*H168*L168*$DB$9)</f>
        <v>0</v>
      </c>
      <c r="DC168" s="69"/>
      <c r="DD168" s="70">
        <f t="shared" ref="DD168:DD173" si="372">SUM(DC168*E168*F168*H168*L168*$DD$9)</f>
        <v>0</v>
      </c>
      <c r="DE168" s="71">
        <v>24</v>
      </c>
      <c r="DF168" s="70">
        <f t="shared" ref="DF168:DF173" si="373">SUM(DE168*E168*F168*H168*L168*$DF$9)</f>
        <v>218826.3168</v>
      </c>
      <c r="DG168" s="69"/>
      <c r="DH168" s="70">
        <f t="shared" ref="DH168:DH173" si="374">SUM(DG168*E168*F168*H168*L168*$DH$9)</f>
        <v>0</v>
      </c>
      <c r="DI168" s="69"/>
      <c r="DJ168" s="70">
        <f t="shared" ref="DJ168:DJ173" si="375">SUM(DI168*E168*F168*H168*L168*$DJ$9)</f>
        <v>0</v>
      </c>
      <c r="DK168" s="69">
        <v>15</v>
      </c>
      <c r="DL168" s="70">
        <f t="shared" ref="DL168:DL173" si="376">SUM(DK168*E168*F168*H168*L168*$DL$9)</f>
        <v>136766.448</v>
      </c>
      <c r="DM168" s="69"/>
      <c r="DN168" s="71">
        <f t="shared" ref="DN168:DN173" si="377">SUM(DM168*E168*F168*H168*L168*$DN$9)</f>
        <v>0</v>
      </c>
      <c r="DO168" s="69"/>
      <c r="DP168" s="70">
        <f t="shared" ref="DP168:DP173" si="378">SUM(DO168*E168*F168*H168*L168*$DP$9)</f>
        <v>0</v>
      </c>
      <c r="DQ168" s="69"/>
      <c r="DR168" s="70">
        <f t="shared" ref="DR168:DR173" si="379">DQ168*E168*F168*H168*L168*$DR$9</f>
        <v>0</v>
      </c>
      <c r="DS168" s="69">
        <v>1</v>
      </c>
      <c r="DT168" s="70">
        <f t="shared" ref="DT168:DT173" si="380">SUM(DS168*E168*F168*H168*L168*$DT$9)</f>
        <v>9117.7631999999994</v>
      </c>
      <c r="DU168" s="69"/>
      <c r="DV168" s="70">
        <f t="shared" ref="DV168:DV173" si="381">SUM(DU168*E168*F168*H168*L168*$DV$9)</f>
        <v>0</v>
      </c>
      <c r="DW168" s="69"/>
      <c r="DX168" s="70">
        <f t="shared" ref="DX168:DX173" si="382">SUM(DW168*E168*F168*H168*M168*$DX$9)</f>
        <v>0</v>
      </c>
      <c r="DY168" s="69"/>
      <c r="DZ168" s="70">
        <f t="shared" ref="DZ168:DZ173" si="383">SUM(DY168*E168*F168*H168*N168*$DZ$9)</f>
        <v>0</v>
      </c>
      <c r="EA168" s="131"/>
      <c r="EB168" s="70">
        <f t="shared" ref="EB168:EB173" si="384">SUM(EA168*E168*F168*H168*K168*$EB$9)</f>
        <v>0</v>
      </c>
      <c r="EC168" s="69"/>
      <c r="ED168" s="70">
        <f t="shared" ref="ED168:ED173" si="385">SUM(EC168*E168*F168*H168*K168*$ED$9)</f>
        <v>0</v>
      </c>
      <c r="EE168" s="69"/>
      <c r="EF168" s="70">
        <f t="shared" ref="EF168:EF173" si="386">SUM(EE168*E168*F168*H168*K168*$EF$9)</f>
        <v>0</v>
      </c>
      <c r="EG168" s="69"/>
      <c r="EH168" s="70">
        <f t="shared" ref="EH168:EH173" si="387">SUM(EG168*E168*F168*H168*K168*$EH$9)</f>
        <v>0</v>
      </c>
      <c r="EI168" s="69"/>
      <c r="EJ168" s="70">
        <f>EI168*E168*F168*H168*K168*$EJ$9</f>
        <v>0</v>
      </c>
      <c r="EK168" s="69"/>
      <c r="EL168" s="70">
        <f t="shared" ref="EL168:EL173" si="388">EK168*E168*F168*H168*K168*$EL$9</f>
        <v>0</v>
      </c>
      <c r="EM168" s="69"/>
      <c r="EN168" s="70"/>
      <c r="EO168" s="75"/>
      <c r="EP168" s="75"/>
      <c r="EQ168" s="76">
        <f t="shared" ref="EQ168:ER173" si="389">SUM(O168,Y168,Q168,S168,AA168,U168,W168,AE168,AG168,AI168,AK168,AM168,AS168,AU168,AW168,AQ168,CM168,CS168,CW168,CA168,CC168,DC168,DE168,DG168,DI168,DK168,DM168,DO168,AY168,AO168,BA168,BC168,BE168,BG168,BI168,BK168,BM168,BO168,BQ168,BS168,BU168,EE168,EG168,EA168,EC168,BW168,BY168,CU168,CO168,CQ168,CY168,DA168,CE168,CG168,CI168,CK168,DQ168,DS168,DU168,DW168,DY168,EI168,EK168,EM168)</f>
        <v>1023</v>
      </c>
      <c r="ER168" s="76">
        <f t="shared" si="389"/>
        <v>7903581.0672000013</v>
      </c>
    </row>
    <row r="169" spans="1:148" s="3" customFormat="1" ht="18.75" customHeight="1" x14ac:dyDescent="0.25">
      <c r="A169" s="54"/>
      <c r="B169" s="54">
        <v>110</v>
      </c>
      <c r="C169" s="218" t="s">
        <v>499</v>
      </c>
      <c r="D169" s="156" t="s">
        <v>500</v>
      </c>
      <c r="E169" s="64">
        <v>13916</v>
      </c>
      <c r="F169" s="165">
        <v>0.67</v>
      </c>
      <c r="G169" s="66"/>
      <c r="H169" s="234">
        <v>0.8</v>
      </c>
      <c r="I169" s="235"/>
      <c r="J169" s="170"/>
      <c r="K169" s="118">
        <v>1.4</v>
      </c>
      <c r="L169" s="118">
        <v>1.68</v>
      </c>
      <c r="M169" s="118">
        <v>2.23</v>
      </c>
      <c r="N169" s="121">
        <v>2.57</v>
      </c>
      <c r="O169" s="131"/>
      <c r="P169" s="70">
        <f t="shared" si="327"/>
        <v>0</v>
      </c>
      <c r="Q169" s="171"/>
      <c r="R169" s="70">
        <f t="shared" si="328"/>
        <v>0</v>
      </c>
      <c r="S169" s="171"/>
      <c r="T169" s="71">
        <f t="shared" si="329"/>
        <v>0</v>
      </c>
      <c r="U169" s="131"/>
      <c r="V169" s="70">
        <f t="shared" si="330"/>
        <v>0</v>
      </c>
      <c r="W169" s="131"/>
      <c r="X169" s="71">
        <f t="shared" si="331"/>
        <v>0</v>
      </c>
      <c r="Y169" s="69">
        <v>1000</v>
      </c>
      <c r="Z169" s="70">
        <f t="shared" si="332"/>
        <v>10442566.399999999</v>
      </c>
      <c r="AA169" s="171"/>
      <c r="AB169" s="70">
        <f t="shared" si="333"/>
        <v>0</v>
      </c>
      <c r="AC169" s="70"/>
      <c r="AD169" s="70"/>
      <c r="AE169" s="171"/>
      <c r="AF169" s="70">
        <f t="shared" si="334"/>
        <v>0</v>
      </c>
      <c r="AG169" s="171"/>
      <c r="AH169" s="70">
        <f t="shared" si="335"/>
        <v>0</v>
      </c>
      <c r="AI169" s="171"/>
      <c r="AJ169" s="70">
        <f t="shared" si="336"/>
        <v>0</v>
      </c>
      <c r="AK169" s="69">
        <v>207</v>
      </c>
      <c r="AL169" s="70">
        <f t="shared" si="337"/>
        <v>2161611.2448</v>
      </c>
      <c r="AM169" s="171"/>
      <c r="AN169" s="71">
        <f t="shared" si="338"/>
        <v>0</v>
      </c>
      <c r="AO169" s="131"/>
      <c r="AP169" s="70">
        <f t="shared" si="339"/>
        <v>0</v>
      </c>
      <c r="AQ169" s="69"/>
      <c r="AR169" s="70">
        <f t="shared" si="340"/>
        <v>0</v>
      </c>
      <c r="AS169" s="171"/>
      <c r="AT169" s="70">
        <f t="shared" si="341"/>
        <v>0</v>
      </c>
      <c r="AU169" s="171"/>
      <c r="AV169" s="70">
        <f t="shared" si="342"/>
        <v>0</v>
      </c>
      <c r="AW169" s="131"/>
      <c r="AX169" s="70">
        <f t="shared" si="343"/>
        <v>0</v>
      </c>
      <c r="AY169" s="131"/>
      <c r="AZ169" s="71">
        <f t="shared" si="344"/>
        <v>0</v>
      </c>
      <c r="BA169" s="131"/>
      <c r="BB169" s="70">
        <f t="shared" si="345"/>
        <v>0</v>
      </c>
      <c r="BC169" s="131"/>
      <c r="BD169" s="70">
        <f t="shared" si="346"/>
        <v>0</v>
      </c>
      <c r="BE169" s="131"/>
      <c r="BF169" s="70">
        <f t="shared" si="347"/>
        <v>0</v>
      </c>
      <c r="BG169" s="130"/>
      <c r="BH169" s="70">
        <f t="shared" si="348"/>
        <v>0</v>
      </c>
      <c r="BI169" s="131"/>
      <c r="BJ169" s="70">
        <f t="shared" si="349"/>
        <v>0</v>
      </c>
      <c r="BK169" s="131"/>
      <c r="BL169" s="70">
        <f t="shared" si="350"/>
        <v>0</v>
      </c>
      <c r="BM169" s="131"/>
      <c r="BN169" s="70">
        <f t="shared" si="351"/>
        <v>0</v>
      </c>
      <c r="BO169" s="131"/>
      <c r="BP169" s="70">
        <f t="shared" si="352"/>
        <v>0</v>
      </c>
      <c r="BQ169" s="131"/>
      <c r="BR169" s="70">
        <f t="shared" si="353"/>
        <v>0</v>
      </c>
      <c r="BS169" s="131"/>
      <c r="BT169" s="70">
        <f t="shared" si="354"/>
        <v>0</v>
      </c>
      <c r="BU169" s="131"/>
      <c r="BV169" s="70">
        <f t="shared" si="355"/>
        <v>0</v>
      </c>
      <c r="BW169" s="131"/>
      <c r="BX169" s="70">
        <f t="shared" si="356"/>
        <v>0</v>
      </c>
      <c r="BY169" s="172"/>
      <c r="BZ169" s="74">
        <f t="shared" si="357"/>
        <v>0</v>
      </c>
      <c r="CA169" s="131"/>
      <c r="CB169" s="70">
        <f t="shared" si="358"/>
        <v>0</v>
      </c>
      <c r="CC169" s="171"/>
      <c r="CD169" s="70">
        <f t="shared" si="359"/>
        <v>0</v>
      </c>
      <c r="CE169" s="131"/>
      <c r="CF169" s="70">
        <f t="shared" si="360"/>
        <v>0</v>
      </c>
      <c r="CG169" s="131"/>
      <c r="CH169" s="70">
        <f t="shared" si="361"/>
        <v>0</v>
      </c>
      <c r="CI169" s="130"/>
      <c r="CJ169" s="70">
        <f t="shared" si="362"/>
        <v>0</v>
      </c>
      <c r="CK169" s="79">
        <v>88</v>
      </c>
      <c r="CL169" s="70">
        <f t="shared" si="363"/>
        <v>918945.84320000012</v>
      </c>
      <c r="CM169" s="171"/>
      <c r="CN169" s="70">
        <f t="shared" si="364"/>
        <v>0</v>
      </c>
      <c r="CO169" s="131"/>
      <c r="CP169" s="70">
        <f t="shared" si="365"/>
        <v>0</v>
      </c>
      <c r="CQ169" s="131"/>
      <c r="CR169" s="70">
        <f t="shared" si="366"/>
        <v>0</v>
      </c>
      <c r="CS169" s="171"/>
      <c r="CT169" s="70">
        <f t="shared" si="367"/>
        <v>0</v>
      </c>
      <c r="CU169" s="173"/>
      <c r="CV169" s="70">
        <f t="shared" si="368"/>
        <v>0</v>
      </c>
      <c r="CW169" s="171"/>
      <c r="CX169" s="70">
        <f t="shared" si="369"/>
        <v>0</v>
      </c>
      <c r="CY169" s="131"/>
      <c r="CZ169" s="70">
        <f t="shared" si="370"/>
        <v>0</v>
      </c>
      <c r="DA169" s="131"/>
      <c r="DB169" s="70">
        <f t="shared" si="371"/>
        <v>0</v>
      </c>
      <c r="DC169" s="130"/>
      <c r="DD169" s="70">
        <f t="shared" si="372"/>
        <v>0</v>
      </c>
      <c r="DE169" s="171"/>
      <c r="DF169" s="70">
        <f t="shared" si="373"/>
        <v>0</v>
      </c>
      <c r="DG169" s="131"/>
      <c r="DH169" s="70">
        <f t="shared" si="374"/>
        <v>0</v>
      </c>
      <c r="DI169" s="130"/>
      <c r="DJ169" s="70">
        <f t="shared" si="375"/>
        <v>0</v>
      </c>
      <c r="DK169" s="131"/>
      <c r="DL169" s="70">
        <f t="shared" si="376"/>
        <v>0</v>
      </c>
      <c r="DM169" s="69"/>
      <c r="DN169" s="71">
        <f t="shared" si="377"/>
        <v>0</v>
      </c>
      <c r="DO169" s="131"/>
      <c r="DP169" s="70">
        <f t="shared" si="378"/>
        <v>0</v>
      </c>
      <c r="DQ169" s="131"/>
      <c r="DR169" s="70">
        <f t="shared" si="379"/>
        <v>0</v>
      </c>
      <c r="DS169" s="131"/>
      <c r="DT169" s="70">
        <f t="shared" si="380"/>
        <v>0</v>
      </c>
      <c r="DU169" s="130"/>
      <c r="DV169" s="70">
        <f t="shared" si="381"/>
        <v>0</v>
      </c>
      <c r="DW169" s="130"/>
      <c r="DX169" s="70">
        <f t="shared" si="382"/>
        <v>0</v>
      </c>
      <c r="DY169" s="131"/>
      <c r="DZ169" s="70">
        <f t="shared" si="383"/>
        <v>0</v>
      </c>
      <c r="EA169" s="69"/>
      <c r="EB169" s="70">
        <f t="shared" si="384"/>
        <v>0</v>
      </c>
      <c r="EC169" s="69"/>
      <c r="ED169" s="70">
        <f t="shared" si="385"/>
        <v>0</v>
      </c>
      <c r="EE169" s="131"/>
      <c r="EF169" s="70">
        <f t="shared" si="386"/>
        <v>0</v>
      </c>
      <c r="EG169" s="69"/>
      <c r="EH169" s="70">
        <f t="shared" si="387"/>
        <v>0</v>
      </c>
      <c r="EI169" s="69">
        <v>530</v>
      </c>
      <c r="EJ169" s="70">
        <f>EI169*E169*F169*H169*K169*$EJ$9</f>
        <v>5534560.1920000007</v>
      </c>
      <c r="EK169" s="69"/>
      <c r="EL169" s="70">
        <f t="shared" si="388"/>
        <v>0</v>
      </c>
      <c r="EM169" s="69"/>
      <c r="EN169" s="70"/>
      <c r="EO169" s="75"/>
      <c r="EP169" s="75"/>
      <c r="EQ169" s="76">
        <f t="shared" si="389"/>
        <v>1825</v>
      </c>
      <c r="ER169" s="76">
        <f t="shared" si="389"/>
        <v>19057683.68</v>
      </c>
    </row>
    <row r="170" spans="1:148" s="221" customFormat="1" ht="15.75" customHeight="1" x14ac:dyDescent="0.25">
      <c r="A170" s="54"/>
      <c r="B170" s="54">
        <v>111</v>
      </c>
      <c r="C170" s="218" t="s">
        <v>501</v>
      </c>
      <c r="D170" s="156" t="s">
        <v>502</v>
      </c>
      <c r="E170" s="64">
        <v>13916</v>
      </c>
      <c r="F170" s="165">
        <v>1.0900000000000001</v>
      </c>
      <c r="G170" s="66"/>
      <c r="H170" s="119">
        <v>1</v>
      </c>
      <c r="I170" s="120"/>
      <c r="J170" s="120"/>
      <c r="K170" s="118">
        <v>1.4</v>
      </c>
      <c r="L170" s="118">
        <v>1.68</v>
      </c>
      <c r="M170" s="118">
        <v>2.23</v>
      </c>
      <c r="N170" s="121">
        <v>2.57</v>
      </c>
      <c r="O170" s="131"/>
      <c r="P170" s="70">
        <f t="shared" si="327"/>
        <v>0</v>
      </c>
      <c r="Q170" s="171"/>
      <c r="R170" s="70">
        <f t="shared" si="328"/>
        <v>0</v>
      </c>
      <c r="S170" s="171"/>
      <c r="T170" s="71">
        <f t="shared" si="329"/>
        <v>0</v>
      </c>
      <c r="U170" s="131"/>
      <c r="V170" s="70">
        <f t="shared" si="330"/>
        <v>0</v>
      </c>
      <c r="W170" s="131"/>
      <c r="X170" s="71">
        <f t="shared" si="331"/>
        <v>0</v>
      </c>
      <c r="Y170" s="69">
        <v>35</v>
      </c>
      <c r="Z170" s="70">
        <f t="shared" si="332"/>
        <v>743253.55999999994</v>
      </c>
      <c r="AA170" s="171"/>
      <c r="AB170" s="70">
        <f t="shared" si="333"/>
        <v>0</v>
      </c>
      <c r="AC170" s="70"/>
      <c r="AD170" s="70"/>
      <c r="AE170" s="171"/>
      <c r="AF170" s="70">
        <f t="shared" si="334"/>
        <v>0</v>
      </c>
      <c r="AG170" s="171"/>
      <c r="AH170" s="70">
        <f t="shared" si="335"/>
        <v>0</v>
      </c>
      <c r="AI170" s="171"/>
      <c r="AJ170" s="70">
        <f t="shared" si="336"/>
        <v>0</v>
      </c>
      <c r="AK170" s="69">
        <v>10</v>
      </c>
      <c r="AL170" s="70">
        <f t="shared" si="337"/>
        <v>212358.16000000003</v>
      </c>
      <c r="AM170" s="171"/>
      <c r="AN170" s="71">
        <f t="shared" si="338"/>
        <v>0</v>
      </c>
      <c r="AO170" s="131"/>
      <c r="AP170" s="70">
        <f t="shared" si="339"/>
        <v>0</v>
      </c>
      <c r="AQ170" s="131"/>
      <c r="AR170" s="70">
        <f t="shared" si="340"/>
        <v>0</v>
      </c>
      <c r="AS170" s="171"/>
      <c r="AT170" s="70">
        <f t="shared" si="341"/>
        <v>0</v>
      </c>
      <c r="AU170" s="171"/>
      <c r="AV170" s="70">
        <f t="shared" si="342"/>
        <v>0</v>
      </c>
      <c r="AW170" s="131"/>
      <c r="AX170" s="70">
        <f t="shared" si="343"/>
        <v>0</v>
      </c>
      <c r="AY170" s="131"/>
      <c r="AZ170" s="71">
        <f t="shared" si="344"/>
        <v>0</v>
      </c>
      <c r="BA170" s="131"/>
      <c r="BB170" s="70">
        <f t="shared" si="345"/>
        <v>0</v>
      </c>
      <c r="BC170" s="131"/>
      <c r="BD170" s="70">
        <f t="shared" si="346"/>
        <v>0</v>
      </c>
      <c r="BE170" s="131"/>
      <c r="BF170" s="70">
        <f t="shared" si="347"/>
        <v>0</v>
      </c>
      <c r="BG170" s="130"/>
      <c r="BH170" s="70">
        <f t="shared" si="348"/>
        <v>0</v>
      </c>
      <c r="BI170" s="131"/>
      <c r="BJ170" s="70">
        <f t="shared" si="349"/>
        <v>0</v>
      </c>
      <c r="BK170" s="131"/>
      <c r="BL170" s="70">
        <f t="shared" si="350"/>
        <v>0</v>
      </c>
      <c r="BM170" s="131"/>
      <c r="BN170" s="70">
        <f t="shared" si="351"/>
        <v>0</v>
      </c>
      <c r="BO170" s="131"/>
      <c r="BP170" s="70">
        <f t="shared" si="352"/>
        <v>0</v>
      </c>
      <c r="BQ170" s="131"/>
      <c r="BR170" s="70">
        <f t="shared" si="353"/>
        <v>0</v>
      </c>
      <c r="BS170" s="131"/>
      <c r="BT170" s="70">
        <f t="shared" si="354"/>
        <v>0</v>
      </c>
      <c r="BU170" s="131"/>
      <c r="BV170" s="70">
        <f t="shared" si="355"/>
        <v>0</v>
      </c>
      <c r="BW170" s="131"/>
      <c r="BX170" s="70">
        <f t="shared" si="356"/>
        <v>0</v>
      </c>
      <c r="BY170" s="172"/>
      <c r="BZ170" s="74">
        <f t="shared" si="357"/>
        <v>0</v>
      </c>
      <c r="CA170" s="131"/>
      <c r="CB170" s="70">
        <f t="shared" si="358"/>
        <v>0</v>
      </c>
      <c r="CC170" s="171"/>
      <c r="CD170" s="70">
        <f t="shared" si="359"/>
        <v>0</v>
      </c>
      <c r="CE170" s="131"/>
      <c r="CF170" s="70">
        <f t="shared" si="360"/>
        <v>0</v>
      </c>
      <c r="CG170" s="131"/>
      <c r="CH170" s="70">
        <f t="shared" si="361"/>
        <v>0</v>
      </c>
      <c r="CI170" s="130"/>
      <c r="CJ170" s="70">
        <f t="shared" si="362"/>
        <v>0</v>
      </c>
      <c r="CK170" s="79">
        <v>10</v>
      </c>
      <c r="CL170" s="70">
        <f t="shared" si="363"/>
        <v>212358.16000000003</v>
      </c>
      <c r="CM170" s="171"/>
      <c r="CN170" s="70">
        <f t="shared" si="364"/>
        <v>0</v>
      </c>
      <c r="CO170" s="131"/>
      <c r="CP170" s="70">
        <f t="shared" si="365"/>
        <v>0</v>
      </c>
      <c r="CQ170" s="131"/>
      <c r="CR170" s="70">
        <f t="shared" si="366"/>
        <v>0</v>
      </c>
      <c r="CS170" s="171"/>
      <c r="CT170" s="70">
        <f t="shared" si="367"/>
        <v>0</v>
      </c>
      <c r="CU170" s="173"/>
      <c r="CV170" s="70">
        <f t="shared" si="368"/>
        <v>0</v>
      </c>
      <c r="CW170" s="171"/>
      <c r="CX170" s="70">
        <f t="shared" si="369"/>
        <v>0</v>
      </c>
      <c r="CY170" s="131"/>
      <c r="CZ170" s="70">
        <f t="shared" si="370"/>
        <v>0</v>
      </c>
      <c r="DA170" s="131"/>
      <c r="DB170" s="70">
        <f t="shared" si="371"/>
        <v>0</v>
      </c>
      <c r="DC170" s="130"/>
      <c r="DD170" s="70">
        <f t="shared" si="372"/>
        <v>0</v>
      </c>
      <c r="DE170" s="171"/>
      <c r="DF170" s="70">
        <f t="shared" si="373"/>
        <v>0</v>
      </c>
      <c r="DG170" s="131"/>
      <c r="DH170" s="70">
        <f t="shared" si="374"/>
        <v>0</v>
      </c>
      <c r="DI170" s="130"/>
      <c r="DJ170" s="70">
        <f t="shared" si="375"/>
        <v>0</v>
      </c>
      <c r="DK170" s="131"/>
      <c r="DL170" s="70">
        <f t="shared" si="376"/>
        <v>0</v>
      </c>
      <c r="DM170" s="69"/>
      <c r="DN170" s="71">
        <f t="shared" si="377"/>
        <v>0</v>
      </c>
      <c r="DO170" s="131"/>
      <c r="DP170" s="70">
        <f t="shared" si="378"/>
        <v>0</v>
      </c>
      <c r="DQ170" s="131"/>
      <c r="DR170" s="70">
        <f t="shared" si="379"/>
        <v>0</v>
      </c>
      <c r="DS170" s="131"/>
      <c r="DT170" s="70">
        <f t="shared" si="380"/>
        <v>0</v>
      </c>
      <c r="DU170" s="130"/>
      <c r="DV170" s="70">
        <f t="shared" si="381"/>
        <v>0</v>
      </c>
      <c r="DW170" s="130"/>
      <c r="DX170" s="70">
        <f t="shared" si="382"/>
        <v>0</v>
      </c>
      <c r="DY170" s="131"/>
      <c r="DZ170" s="70">
        <f t="shared" si="383"/>
        <v>0</v>
      </c>
      <c r="EA170" s="131"/>
      <c r="EB170" s="70">
        <f t="shared" si="384"/>
        <v>0</v>
      </c>
      <c r="EC170" s="69"/>
      <c r="ED170" s="70">
        <f t="shared" si="385"/>
        <v>0</v>
      </c>
      <c r="EE170" s="131"/>
      <c r="EF170" s="70">
        <f t="shared" si="386"/>
        <v>0</v>
      </c>
      <c r="EG170" s="69"/>
      <c r="EH170" s="70">
        <f t="shared" si="387"/>
        <v>0</v>
      </c>
      <c r="EI170" s="69"/>
      <c r="EJ170" s="70">
        <f>EI170*E170*F170*H170*K170*$EJ$9</f>
        <v>0</v>
      </c>
      <c r="EK170" s="69"/>
      <c r="EL170" s="70">
        <f t="shared" si="388"/>
        <v>0</v>
      </c>
      <c r="EM170" s="69"/>
      <c r="EN170" s="70"/>
      <c r="EO170" s="75"/>
      <c r="EP170" s="75"/>
      <c r="EQ170" s="76">
        <f t="shared" si="389"/>
        <v>55</v>
      </c>
      <c r="ER170" s="76">
        <f t="shared" si="389"/>
        <v>1167969.8799999999</v>
      </c>
    </row>
    <row r="171" spans="1:148" s="3" customFormat="1" ht="18.75" customHeight="1" x14ac:dyDescent="0.25">
      <c r="A171" s="54"/>
      <c r="B171" s="54">
        <v>112</v>
      </c>
      <c r="C171" s="218" t="s">
        <v>503</v>
      </c>
      <c r="D171" s="156" t="s">
        <v>504</v>
      </c>
      <c r="E171" s="64">
        <v>13916</v>
      </c>
      <c r="F171" s="165">
        <v>1.62</v>
      </c>
      <c r="G171" s="66"/>
      <c r="H171" s="234">
        <v>0.8</v>
      </c>
      <c r="I171" s="235"/>
      <c r="J171" s="89"/>
      <c r="K171" s="118">
        <v>1.4</v>
      </c>
      <c r="L171" s="118">
        <v>1.68</v>
      </c>
      <c r="M171" s="118">
        <v>2.23</v>
      </c>
      <c r="N171" s="121">
        <v>2.57</v>
      </c>
      <c r="O171" s="131"/>
      <c r="P171" s="70">
        <f t="shared" si="327"/>
        <v>0</v>
      </c>
      <c r="Q171" s="171"/>
      <c r="R171" s="70">
        <f t="shared" si="328"/>
        <v>0</v>
      </c>
      <c r="S171" s="171"/>
      <c r="T171" s="71">
        <f t="shared" si="329"/>
        <v>0</v>
      </c>
      <c r="U171" s="131"/>
      <c r="V171" s="70">
        <f t="shared" si="330"/>
        <v>0</v>
      </c>
      <c r="W171" s="131"/>
      <c r="X171" s="71">
        <f t="shared" si="331"/>
        <v>0</v>
      </c>
      <c r="Y171" s="69">
        <v>55</v>
      </c>
      <c r="Z171" s="70">
        <f t="shared" si="332"/>
        <v>1388705.4720000001</v>
      </c>
      <c r="AA171" s="171"/>
      <c r="AB171" s="70">
        <f t="shared" si="333"/>
        <v>0</v>
      </c>
      <c r="AC171" s="70"/>
      <c r="AD171" s="70"/>
      <c r="AE171" s="171"/>
      <c r="AF171" s="70">
        <f t="shared" si="334"/>
        <v>0</v>
      </c>
      <c r="AG171" s="171"/>
      <c r="AH171" s="70">
        <f t="shared" si="335"/>
        <v>0</v>
      </c>
      <c r="AI171" s="171"/>
      <c r="AJ171" s="70">
        <f t="shared" si="336"/>
        <v>0</v>
      </c>
      <c r="AK171" s="131"/>
      <c r="AL171" s="70">
        <f t="shared" si="337"/>
        <v>0</v>
      </c>
      <c r="AM171" s="171"/>
      <c r="AN171" s="71">
        <f t="shared" si="338"/>
        <v>0</v>
      </c>
      <c r="AO171" s="131"/>
      <c r="AP171" s="70">
        <f t="shared" si="339"/>
        <v>0</v>
      </c>
      <c r="AQ171" s="69"/>
      <c r="AR171" s="70">
        <f t="shared" si="340"/>
        <v>0</v>
      </c>
      <c r="AS171" s="171"/>
      <c r="AT171" s="70">
        <f t="shared" si="341"/>
        <v>0</v>
      </c>
      <c r="AU171" s="171"/>
      <c r="AV171" s="70">
        <f t="shared" si="342"/>
        <v>0</v>
      </c>
      <c r="AW171" s="131"/>
      <c r="AX171" s="70">
        <f t="shared" si="343"/>
        <v>0</v>
      </c>
      <c r="AY171" s="131"/>
      <c r="AZ171" s="71">
        <f t="shared" si="344"/>
        <v>0</v>
      </c>
      <c r="BA171" s="131"/>
      <c r="BB171" s="70">
        <f t="shared" si="345"/>
        <v>0</v>
      </c>
      <c r="BC171" s="131"/>
      <c r="BD171" s="70">
        <f t="shared" si="346"/>
        <v>0</v>
      </c>
      <c r="BE171" s="131"/>
      <c r="BF171" s="70">
        <f t="shared" si="347"/>
        <v>0</v>
      </c>
      <c r="BG171" s="130"/>
      <c r="BH171" s="70">
        <f t="shared" si="348"/>
        <v>0</v>
      </c>
      <c r="BI171" s="131"/>
      <c r="BJ171" s="70">
        <f t="shared" si="349"/>
        <v>0</v>
      </c>
      <c r="BK171" s="131"/>
      <c r="BL171" s="70">
        <f t="shared" si="350"/>
        <v>0</v>
      </c>
      <c r="BM171" s="131"/>
      <c r="BN171" s="70">
        <f t="shared" si="351"/>
        <v>0</v>
      </c>
      <c r="BO171" s="131"/>
      <c r="BP171" s="70">
        <f t="shared" si="352"/>
        <v>0</v>
      </c>
      <c r="BQ171" s="131"/>
      <c r="BR171" s="70">
        <f t="shared" si="353"/>
        <v>0</v>
      </c>
      <c r="BS171" s="131"/>
      <c r="BT171" s="70">
        <f t="shared" si="354"/>
        <v>0</v>
      </c>
      <c r="BU171" s="131"/>
      <c r="BV171" s="70">
        <f t="shared" si="355"/>
        <v>0</v>
      </c>
      <c r="BW171" s="131"/>
      <c r="BX171" s="70">
        <f t="shared" si="356"/>
        <v>0</v>
      </c>
      <c r="BY171" s="172"/>
      <c r="BZ171" s="74">
        <f t="shared" si="357"/>
        <v>0</v>
      </c>
      <c r="CA171" s="131"/>
      <c r="CB171" s="70">
        <f t="shared" si="358"/>
        <v>0</v>
      </c>
      <c r="CC171" s="171"/>
      <c r="CD171" s="70">
        <f t="shared" si="359"/>
        <v>0</v>
      </c>
      <c r="CE171" s="131"/>
      <c r="CF171" s="70">
        <f t="shared" si="360"/>
        <v>0</v>
      </c>
      <c r="CG171" s="131"/>
      <c r="CH171" s="70">
        <f t="shared" si="361"/>
        <v>0</v>
      </c>
      <c r="CI171" s="130"/>
      <c r="CJ171" s="70">
        <f t="shared" si="362"/>
        <v>0</v>
      </c>
      <c r="CK171" s="79"/>
      <c r="CL171" s="70">
        <f t="shared" si="363"/>
        <v>0</v>
      </c>
      <c r="CM171" s="171"/>
      <c r="CN171" s="70">
        <f t="shared" si="364"/>
        <v>0</v>
      </c>
      <c r="CO171" s="131"/>
      <c r="CP171" s="70">
        <f t="shared" si="365"/>
        <v>0</v>
      </c>
      <c r="CQ171" s="131"/>
      <c r="CR171" s="70">
        <f t="shared" si="366"/>
        <v>0</v>
      </c>
      <c r="CS171" s="171"/>
      <c r="CT171" s="70">
        <f t="shared" si="367"/>
        <v>0</v>
      </c>
      <c r="CU171" s="173"/>
      <c r="CV171" s="70">
        <f t="shared" si="368"/>
        <v>0</v>
      </c>
      <c r="CW171" s="171"/>
      <c r="CX171" s="70">
        <f t="shared" si="369"/>
        <v>0</v>
      </c>
      <c r="CY171" s="131"/>
      <c r="CZ171" s="70">
        <f t="shared" si="370"/>
        <v>0</v>
      </c>
      <c r="DA171" s="131"/>
      <c r="DB171" s="70">
        <f t="shared" si="371"/>
        <v>0</v>
      </c>
      <c r="DC171" s="130"/>
      <c r="DD171" s="70">
        <f t="shared" si="372"/>
        <v>0</v>
      </c>
      <c r="DE171" s="171"/>
      <c r="DF171" s="70">
        <f t="shared" si="373"/>
        <v>0</v>
      </c>
      <c r="DG171" s="131"/>
      <c r="DH171" s="70">
        <f t="shared" si="374"/>
        <v>0</v>
      </c>
      <c r="DI171" s="130"/>
      <c r="DJ171" s="70">
        <f t="shared" si="375"/>
        <v>0</v>
      </c>
      <c r="DK171" s="131"/>
      <c r="DL171" s="70">
        <f t="shared" si="376"/>
        <v>0</v>
      </c>
      <c r="DM171" s="69"/>
      <c r="DN171" s="71">
        <f t="shared" si="377"/>
        <v>0</v>
      </c>
      <c r="DO171" s="131"/>
      <c r="DP171" s="70">
        <f t="shared" si="378"/>
        <v>0</v>
      </c>
      <c r="DQ171" s="131"/>
      <c r="DR171" s="70">
        <f t="shared" si="379"/>
        <v>0</v>
      </c>
      <c r="DS171" s="131"/>
      <c r="DT171" s="70">
        <f t="shared" si="380"/>
        <v>0</v>
      </c>
      <c r="DU171" s="130"/>
      <c r="DV171" s="70">
        <f t="shared" si="381"/>
        <v>0</v>
      </c>
      <c r="DW171" s="130"/>
      <c r="DX171" s="70">
        <f t="shared" si="382"/>
        <v>0</v>
      </c>
      <c r="DY171" s="131"/>
      <c r="DZ171" s="70">
        <f t="shared" si="383"/>
        <v>0</v>
      </c>
      <c r="EA171" s="69"/>
      <c r="EB171" s="70">
        <f t="shared" si="384"/>
        <v>0</v>
      </c>
      <c r="EC171" s="69"/>
      <c r="ED171" s="70">
        <f t="shared" si="385"/>
        <v>0</v>
      </c>
      <c r="EE171" s="131"/>
      <c r="EF171" s="70">
        <f t="shared" si="386"/>
        <v>0</v>
      </c>
      <c r="EG171" s="69"/>
      <c r="EH171" s="70">
        <f t="shared" si="387"/>
        <v>0</v>
      </c>
      <c r="EI171" s="69"/>
      <c r="EJ171" s="70">
        <f>EI171*E171*F171*H171*K171*$EJ$9</f>
        <v>0</v>
      </c>
      <c r="EK171" s="69"/>
      <c r="EL171" s="70">
        <f t="shared" si="388"/>
        <v>0</v>
      </c>
      <c r="EM171" s="69"/>
      <c r="EN171" s="70"/>
      <c r="EO171" s="75"/>
      <c r="EP171" s="75"/>
      <c r="EQ171" s="76">
        <f t="shared" si="389"/>
        <v>55</v>
      </c>
      <c r="ER171" s="76">
        <f t="shared" si="389"/>
        <v>1388705.4720000001</v>
      </c>
    </row>
    <row r="172" spans="1:148" s="3" customFormat="1" ht="15.75" customHeight="1" x14ac:dyDescent="0.25">
      <c r="A172" s="54"/>
      <c r="B172" s="54">
        <v>113</v>
      </c>
      <c r="C172" s="218" t="s">
        <v>505</v>
      </c>
      <c r="D172" s="156" t="s">
        <v>506</v>
      </c>
      <c r="E172" s="64">
        <v>13916</v>
      </c>
      <c r="F172" s="165">
        <v>2.0099999999999998</v>
      </c>
      <c r="G172" s="66"/>
      <c r="H172" s="119">
        <v>1</v>
      </c>
      <c r="I172" s="120"/>
      <c r="J172" s="127"/>
      <c r="K172" s="118">
        <v>1.4</v>
      </c>
      <c r="L172" s="118">
        <v>1.68</v>
      </c>
      <c r="M172" s="118">
        <v>2.23</v>
      </c>
      <c r="N172" s="121">
        <v>2.57</v>
      </c>
      <c r="O172" s="131"/>
      <c r="P172" s="70">
        <f t="shared" si="327"/>
        <v>0</v>
      </c>
      <c r="Q172" s="171"/>
      <c r="R172" s="70">
        <f t="shared" si="328"/>
        <v>0</v>
      </c>
      <c r="S172" s="171"/>
      <c r="T172" s="71">
        <f t="shared" si="329"/>
        <v>0</v>
      </c>
      <c r="U172" s="131"/>
      <c r="V172" s="70">
        <f t="shared" si="330"/>
        <v>0</v>
      </c>
      <c r="W172" s="131"/>
      <c r="X172" s="71">
        <f t="shared" si="331"/>
        <v>0</v>
      </c>
      <c r="Y172" s="69"/>
      <c r="Z172" s="70">
        <f t="shared" si="332"/>
        <v>0</v>
      </c>
      <c r="AA172" s="171"/>
      <c r="AB172" s="70">
        <f t="shared" si="333"/>
        <v>0</v>
      </c>
      <c r="AC172" s="70"/>
      <c r="AD172" s="70"/>
      <c r="AE172" s="171"/>
      <c r="AF172" s="70">
        <f t="shared" si="334"/>
        <v>0</v>
      </c>
      <c r="AG172" s="171"/>
      <c r="AH172" s="70">
        <f t="shared" si="335"/>
        <v>0</v>
      </c>
      <c r="AI172" s="171"/>
      <c r="AJ172" s="70">
        <f t="shared" si="336"/>
        <v>0</v>
      </c>
      <c r="AK172" s="131"/>
      <c r="AL172" s="70">
        <f t="shared" si="337"/>
        <v>0</v>
      </c>
      <c r="AM172" s="171"/>
      <c r="AN172" s="71">
        <f t="shared" si="338"/>
        <v>0</v>
      </c>
      <c r="AO172" s="131"/>
      <c r="AP172" s="70">
        <f t="shared" si="339"/>
        <v>0</v>
      </c>
      <c r="AQ172" s="69"/>
      <c r="AR172" s="70">
        <f t="shared" si="340"/>
        <v>0</v>
      </c>
      <c r="AS172" s="171"/>
      <c r="AT172" s="70">
        <f t="shared" si="341"/>
        <v>0</v>
      </c>
      <c r="AU172" s="171"/>
      <c r="AV172" s="70">
        <f t="shared" si="342"/>
        <v>0</v>
      </c>
      <c r="AW172" s="131"/>
      <c r="AX172" s="70">
        <f t="shared" si="343"/>
        <v>0</v>
      </c>
      <c r="AY172" s="131"/>
      <c r="AZ172" s="71">
        <f t="shared" si="344"/>
        <v>0</v>
      </c>
      <c r="BA172" s="131"/>
      <c r="BB172" s="70">
        <f t="shared" si="345"/>
        <v>0</v>
      </c>
      <c r="BC172" s="131"/>
      <c r="BD172" s="70">
        <f t="shared" si="346"/>
        <v>0</v>
      </c>
      <c r="BE172" s="131"/>
      <c r="BF172" s="70">
        <f t="shared" si="347"/>
        <v>0</v>
      </c>
      <c r="BG172" s="131"/>
      <c r="BH172" s="70">
        <f t="shared" si="348"/>
        <v>0</v>
      </c>
      <c r="BI172" s="131"/>
      <c r="BJ172" s="70">
        <f t="shared" si="349"/>
        <v>0</v>
      </c>
      <c r="BK172" s="131"/>
      <c r="BL172" s="70">
        <f t="shared" si="350"/>
        <v>0</v>
      </c>
      <c r="BM172" s="131"/>
      <c r="BN172" s="70">
        <f t="shared" si="351"/>
        <v>0</v>
      </c>
      <c r="BO172" s="131"/>
      <c r="BP172" s="70">
        <f t="shared" si="352"/>
        <v>0</v>
      </c>
      <c r="BQ172" s="131"/>
      <c r="BR172" s="70">
        <f t="shared" si="353"/>
        <v>0</v>
      </c>
      <c r="BS172" s="131"/>
      <c r="BT172" s="70">
        <f t="shared" si="354"/>
        <v>0</v>
      </c>
      <c r="BU172" s="131"/>
      <c r="BV172" s="70">
        <f t="shared" si="355"/>
        <v>0</v>
      </c>
      <c r="BW172" s="131"/>
      <c r="BX172" s="70">
        <f t="shared" si="356"/>
        <v>0</v>
      </c>
      <c r="BY172" s="172"/>
      <c r="BZ172" s="74">
        <f t="shared" si="357"/>
        <v>0</v>
      </c>
      <c r="CA172" s="131"/>
      <c r="CB172" s="70">
        <f t="shared" si="358"/>
        <v>0</v>
      </c>
      <c r="CC172" s="171"/>
      <c r="CD172" s="70">
        <f t="shared" si="359"/>
        <v>0</v>
      </c>
      <c r="CE172" s="131"/>
      <c r="CF172" s="70">
        <f t="shared" si="360"/>
        <v>0</v>
      </c>
      <c r="CG172" s="131"/>
      <c r="CH172" s="70">
        <f t="shared" si="361"/>
        <v>0</v>
      </c>
      <c r="CI172" s="131"/>
      <c r="CJ172" s="70">
        <f t="shared" si="362"/>
        <v>0</v>
      </c>
      <c r="CK172" s="131"/>
      <c r="CL172" s="70">
        <f t="shared" si="363"/>
        <v>0</v>
      </c>
      <c r="CM172" s="171"/>
      <c r="CN172" s="70">
        <f t="shared" si="364"/>
        <v>0</v>
      </c>
      <c r="CO172" s="131"/>
      <c r="CP172" s="70">
        <f t="shared" si="365"/>
        <v>0</v>
      </c>
      <c r="CQ172" s="131"/>
      <c r="CR172" s="70">
        <f t="shared" si="366"/>
        <v>0</v>
      </c>
      <c r="CS172" s="171"/>
      <c r="CT172" s="70">
        <f t="shared" si="367"/>
        <v>0</v>
      </c>
      <c r="CU172" s="171"/>
      <c r="CV172" s="70">
        <f t="shared" si="368"/>
        <v>0</v>
      </c>
      <c r="CW172" s="171"/>
      <c r="CX172" s="70">
        <f t="shared" si="369"/>
        <v>0</v>
      </c>
      <c r="CY172" s="131"/>
      <c r="CZ172" s="70">
        <f t="shared" si="370"/>
        <v>0</v>
      </c>
      <c r="DA172" s="131"/>
      <c r="DB172" s="70">
        <f t="shared" si="371"/>
        <v>0</v>
      </c>
      <c r="DC172" s="131"/>
      <c r="DD172" s="70">
        <f t="shared" si="372"/>
        <v>0</v>
      </c>
      <c r="DE172" s="171"/>
      <c r="DF172" s="70">
        <f t="shared" si="373"/>
        <v>0</v>
      </c>
      <c r="DG172" s="131"/>
      <c r="DH172" s="70">
        <f t="shared" si="374"/>
        <v>0</v>
      </c>
      <c r="DI172" s="131"/>
      <c r="DJ172" s="70">
        <f t="shared" si="375"/>
        <v>0</v>
      </c>
      <c r="DK172" s="131"/>
      <c r="DL172" s="70">
        <f t="shared" si="376"/>
        <v>0</v>
      </c>
      <c r="DM172" s="69"/>
      <c r="DN172" s="71">
        <f t="shared" si="377"/>
        <v>0</v>
      </c>
      <c r="DO172" s="131"/>
      <c r="DP172" s="70">
        <f t="shared" si="378"/>
        <v>0</v>
      </c>
      <c r="DQ172" s="131"/>
      <c r="DR172" s="70">
        <f t="shared" si="379"/>
        <v>0</v>
      </c>
      <c r="DS172" s="131"/>
      <c r="DT172" s="70">
        <f t="shared" si="380"/>
        <v>0</v>
      </c>
      <c r="DU172" s="131"/>
      <c r="DV172" s="70">
        <f t="shared" si="381"/>
        <v>0</v>
      </c>
      <c r="DW172" s="131"/>
      <c r="DX172" s="70">
        <f t="shared" si="382"/>
        <v>0</v>
      </c>
      <c r="DY172" s="131"/>
      <c r="DZ172" s="70">
        <f t="shared" si="383"/>
        <v>0</v>
      </c>
      <c r="EA172" s="69"/>
      <c r="EB172" s="70">
        <f t="shared" si="384"/>
        <v>0</v>
      </c>
      <c r="EC172" s="69"/>
      <c r="ED172" s="70">
        <f t="shared" si="385"/>
        <v>0</v>
      </c>
      <c r="EE172" s="131"/>
      <c r="EF172" s="70">
        <f t="shared" si="386"/>
        <v>0</v>
      </c>
      <c r="EG172" s="69"/>
      <c r="EH172" s="70">
        <f t="shared" si="387"/>
        <v>0</v>
      </c>
      <c r="EI172" s="69"/>
      <c r="EJ172" s="70">
        <f>EI172*E172*F172*H172*K172*$EJ$9</f>
        <v>0</v>
      </c>
      <c r="EK172" s="69"/>
      <c r="EL172" s="70">
        <f t="shared" si="388"/>
        <v>0</v>
      </c>
      <c r="EM172" s="69"/>
      <c r="EN172" s="70"/>
      <c r="EO172" s="75"/>
      <c r="EP172" s="75"/>
      <c r="EQ172" s="76">
        <f t="shared" si="389"/>
        <v>0</v>
      </c>
      <c r="ER172" s="76">
        <f t="shared" si="389"/>
        <v>0</v>
      </c>
    </row>
    <row r="173" spans="1:148" s="3" customFormat="1" ht="18.75" customHeight="1" x14ac:dyDescent="0.25">
      <c r="A173" s="54"/>
      <c r="B173" s="54">
        <v>114</v>
      </c>
      <c r="C173" s="218" t="s">
        <v>507</v>
      </c>
      <c r="D173" s="156" t="s">
        <v>508</v>
      </c>
      <c r="E173" s="64">
        <v>13916</v>
      </c>
      <c r="F173" s="165">
        <v>3.5</v>
      </c>
      <c r="G173" s="66"/>
      <c r="H173" s="234">
        <v>0.8</v>
      </c>
      <c r="I173" s="235"/>
      <c r="J173" s="174"/>
      <c r="K173" s="118">
        <v>1.4</v>
      </c>
      <c r="L173" s="118">
        <v>1.68</v>
      </c>
      <c r="M173" s="118">
        <v>2.23</v>
      </c>
      <c r="N173" s="121">
        <v>2.57</v>
      </c>
      <c r="O173" s="131"/>
      <c r="P173" s="70">
        <f t="shared" si="327"/>
        <v>0</v>
      </c>
      <c r="Q173" s="171"/>
      <c r="R173" s="70">
        <f t="shared" si="328"/>
        <v>0</v>
      </c>
      <c r="S173" s="171"/>
      <c r="T173" s="71">
        <f t="shared" si="329"/>
        <v>0</v>
      </c>
      <c r="U173" s="131"/>
      <c r="V173" s="70">
        <f t="shared" si="330"/>
        <v>0</v>
      </c>
      <c r="W173" s="131"/>
      <c r="X173" s="71">
        <f t="shared" si="331"/>
        <v>0</v>
      </c>
      <c r="Y173" s="69">
        <f>500+100</f>
        <v>600</v>
      </c>
      <c r="Z173" s="70">
        <f t="shared" si="332"/>
        <v>32730431.999999996</v>
      </c>
      <c r="AA173" s="171"/>
      <c r="AB173" s="70">
        <f t="shared" si="333"/>
        <v>0</v>
      </c>
      <c r="AC173" s="70"/>
      <c r="AD173" s="70"/>
      <c r="AE173" s="171"/>
      <c r="AF173" s="70">
        <f t="shared" si="334"/>
        <v>0</v>
      </c>
      <c r="AG173" s="171"/>
      <c r="AH173" s="70">
        <f t="shared" si="335"/>
        <v>0</v>
      </c>
      <c r="AI173" s="171"/>
      <c r="AJ173" s="70">
        <f t="shared" si="336"/>
        <v>0</v>
      </c>
      <c r="AK173" s="69">
        <v>195</v>
      </c>
      <c r="AL173" s="70">
        <f t="shared" si="337"/>
        <v>10637390.399999999</v>
      </c>
      <c r="AM173" s="171"/>
      <c r="AN173" s="71">
        <f t="shared" si="338"/>
        <v>0</v>
      </c>
      <c r="AO173" s="131"/>
      <c r="AP173" s="70">
        <f t="shared" si="339"/>
        <v>0</v>
      </c>
      <c r="AQ173" s="69"/>
      <c r="AR173" s="70">
        <f t="shared" si="340"/>
        <v>0</v>
      </c>
      <c r="AS173" s="171"/>
      <c r="AT173" s="70">
        <f t="shared" si="341"/>
        <v>0</v>
      </c>
      <c r="AU173" s="171"/>
      <c r="AV173" s="70">
        <f t="shared" si="342"/>
        <v>0</v>
      </c>
      <c r="AW173" s="131"/>
      <c r="AX173" s="70">
        <f t="shared" si="343"/>
        <v>0</v>
      </c>
      <c r="AY173" s="131"/>
      <c r="AZ173" s="71">
        <f t="shared" si="344"/>
        <v>0</v>
      </c>
      <c r="BA173" s="131"/>
      <c r="BB173" s="70">
        <f t="shared" si="345"/>
        <v>0</v>
      </c>
      <c r="BC173" s="131"/>
      <c r="BD173" s="70">
        <f t="shared" si="346"/>
        <v>0</v>
      </c>
      <c r="BE173" s="131"/>
      <c r="BF173" s="70">
        <f t="shared" si="347"/>
        <v>0</v>
      </c>
      <c r="BG173" s="131"/>
      <c r="BH173" s="70">
        <f t="shared" si="348"/>
        <v>0</v>
      </c>
      <c r="BI173" s="131"/>
      <c r="BJ173" s="70">
        <f t="shared" si="349"/>
        <v>0</v>
      </c>
      <c r="BK173" s="131"/>
      <c r="BL173" s="70">
        <f t="shared" si="350"/>
        <v>0</v>
      </c>
      <c r="BM173" s="131"/>
      <c r="BN173" s="70">
        <f t="shared" si="351"/>
        <v>0</v>
      </c>
      <c r="BO173" s="131"/>
      <c r="BP173" s="70">
        <f t="shared" si="352"/>
        <v>0</v>
      </c>
      <c r="BQ173" s="131"/>
      <c r="BR173" s="70">
        <f t="shared" si="353"/>
        <v>0</v>
      </c>
      <c r="BS173" s="131"/>
      <c r="BT173" s="70">
        <f t="shared" si="354"/>
        <v>0</v>
      </c>
      <c r="BU173" s="131"/>
      <c r="BV173" s="70">
        <f t="shared" si="355"/>
        <v>0</v>
      </c>
      <c r="BW173" s="131"/>
      <c r="BX173" s="70">
        <f t="shared" si="356"/>
        <v>0</v>
      </c>
      <c r="BY173" s="172"/>
      <c r="BZ173" s="74">
        <f t="shared" si="357"/>
        <v>0</v>
      </c>
      <c r="CA173" s="131"/>
      <c r="CB173" s="70">
        <f t="shared" si="358"/>
        <v>0</v>
      </c>
      <c r="CC173" s="171"/>
      <c r="CD173" s="70">
        <f t="shared" si="359"/>
        <v>0</v>
      </c>
      <c r="CE173" s="131"/>
      <c r="CF173" s="70">
        <f t="shared" si="360"/>
        <v>0</v>
      </c>
      <c r="CG173" s="131"/>
      <c r="CH173" s="70">
        <f t="shared" si="361"/>
        <v>0</v>
      </c>
      <c r="CI173" s="131"/>
      <c r="CJ173" s="70">
        <f t="shared" si="362"/>
        <v>0</v>
      </c>
      <c r="CK173" s="131"/>
      <c r="CL173" s="70">
        <f t="shared" si="363"/>
        <v>0</v>
      </c>
      <c r="CM173" s="171"/>
      <c r="CN173" s="70">
        <f t="shared" si="364"/>
        <v>0</v>
      </c>
      <c r="CO173" s="131"/>
      <c r="CP173" s="70">
        <f t="shared" si="365"/>
        <v>0</v>
      </c>
      <c r="CQ173" s="131"/>
      <c r="CR173" s="70">
        <f t="shared" si="366"/>
        <v>0</v>
      </c>
      <c r="CS173" s="171"/>
      <c r="CT173" s="70">
        <f t="shared" si="367"/>
        <v>0</v>
      </c>
      <c r="CU173" s="171"/>
      <c r="CV173" s="70">
        <f t="shared" si="368"/>
        <v>0</v>
      </c>
      <c r="CW173" s="171"/>
      <c r="CX173" s="70">
        <f t="shared" si="369"/>
        <v>0</v>
      </c>
      <c r="CY173" s="131"/>
      <c r="CZ173" s="70">
        <f t="shared" si="370"/>
        <v>0</v>
      </c>
      <c r="DA173" s="131"/>
      <c r="DB173" s="70">
        <f t="shared" si="371"/>
        <v>0</v>
      </c>
      <c r="DC173" s="131"/>
      <c r="DD173" s="70">
        <f t="shared" si="372"/>
        <v>0</v>
      </c>
      <c r="DE173" s="171"/>
      <c r="DF173" s="70">
        <f t="shared" si="373"/>
        <v>0</v>
      </c>
      <c r="DG173" s="131"/>
      <c r="DH173" s="70">
        <f t="shared" si="374"/>
        <v>0</v>
      </c>
      <c r="DI173" s="131"/>
      <c r="DJ173" s="70">
        <f t="shared" si="375"/>
        <v>0</v>
      </c>
      <c r="DK173" s="131"/>
      <c r="DL173" s="70">
        <f t="shared" si="376"/>
        <v>0</v>
      </c>
      <c r="DM173" s="69"/>
      <c r="DN173" s="71">
        <f t="shared" si="377"/>
        <v>0</v>
      </c>
      <c r="DO173" s="131"/>
      <c r="DP173" s="70">
        <f t="shared" si="378"/>
        <v>0</v>
      </c>
      <c r="DQ173" s="131"/>
      <c r="DR173" s="70">
        <f t="shared" si="379"/>
        <v>0</v>
      </c>
      <c r="DS173" s="131"/>
      <c r="DT173" s="70">
        <f t="shared" si="380"/>
        <v>0</v>
      </c>
      <c r="DU173" s="131"/>
      <c r="DV173" s="70">
        <f t="shared" si="381"/>
        <v>0</v>
      </c>
      <c r="DW173" s="131"/>
      <c r="DX173" s="70">
        <f t="shared" si="382"/>
        <v>0</v>
      </c>
      <c r="DY173" s="131"/>
      <c r="DZ173" s="70">
        <f t="shared" si="383"/>
        <v>0</v>
      </c>
      <c r="EA173" s="69"/>
      <c r="EB173" s="70">
        <f t="shared" si="384"/>
        <v>0</v>
      </c>
      <c r="EC173" s="69"/>
      <c r="ED173" s="70">
        <f t="shared" si="385"/>
        <v>0</v>
      </c>
      <c r="EE173" s="131"/>
      <c r="EF173" s="70">
        <f t="shared" si="386"/>
        <v>0</v>
      </c>
      <c r="EG173" s="69"/>
      <c r="EH173" s="70">
        <f t="shared" si="387"/>
        <v>0</v>
      </c>
      <c r="EI173" s="69">
        <v>900</v>
      </c>
      <c r="EJ173" s="70">
        <f>(EI173*$E173*$F173*$H173*$K173*$EJ$9)</f>
        <v>49095648</v>
      </c>
      <c r="EK173" s="69"/>
      <c r="EL173" s="70">
        <f t="shared" si="388"/>
        <v>0</v>
      </c>
      <c r="EM173" s="69"/>
      <c r="EN173" s="70"/>
      <c r="EO173" s="75"/>
      <c r="EP173" s="75"/>
      <c r="EQ173" s="76">
        <f t="shared" si="389"/>
        <v>1695</v>
      </c>
      <c r="ER173" s="76">
        <f t="shared" si="389"/>
        <v>92463470.399999991</v>
      </c>
    </row>
    <row r="174" spans="1:148" s="116" customFormat="1" ht="15" customHeight="1" x14ac:dyDescent="0.25">
      <c r="A174" s="53">
        <v>22</v>
      </c>
      <c r="B174" s="53"/>
      <c r="C174" s="77" t="s">
        <v>509</v>
      </c>
      <c r="D174" s="157" t="s">
        <v>510</v>
      </c>
      <c r="E174" s="64">
        <v>13916</v>
      </c>
      <c r="F174" s="124"/>
      <c r="G174" s="66"/>
      <c r="H174" s="57"/>
      <c r="I174" s="112"/>
      <c r="J174" s="113"/>
      <c r="K174" s="125">
        <v>1.4</v>
      </c>
      <c r="L174" s="125">
        <v>1.68</v>
      </c>
      <c r="M174" s="125">
        <v>2.23</v>
      </c>
      <c r="N174" s="115">
        <v>2.57</v>
      </c>
      <c r="O174" s="61">
        <f>SUM(O175:O176)</f>
        <v>0</v>
      </c>
      <c r="P174" s="61">
        <f t="shared" ref="P174:CA174" si="390">SUM(P175:P176)</f>
        <v>0</v>
      </c>
      <c r="Q174" s="61">
        <f t="shared" si="390"/>
        <v>0</v>
      </c>
      <c r="R174" s="61">
        <f t="shared" si="390"/>
        <v>0</v>
      </c>
      <c r="S174" s="61">
        <f t="shared" si="390"/>
        <v>0</v>
      </c>
      <c r="T174" s="61">
        <f t="shared" si="390"/>
        <v>0</v>
      </c>
      <c r="U174" s="61">
        <f t="shared" si="390"/>
        <v>0</v>
      </c>
      <c r="V174" s="61">
        <f t="shared" si="390"/>
        <v>0</v>
      </c>
      <c r="W174" s="61">
        <f t="shared" si="390"/>
        <v>0</v>
      </c>
      <c r="X174" s="61">
        <f t="shared" si="390"/>
        <v>0</v>
      </c>
      <c r="Y174" s="61">
        <f t="shared" si="390"/>
        <v>0</v>
      </c>
      <c r="Z174" s="61">
        <f t="shared" si="390"/>
        <v>0</v>
      </c>
      <c r="AA174" s="61">
        <f t="shared" si="390"/>
        <v>0</v>
      </c>
      <c r="AB174" s="61">
        <f t="shared" si="390"/>
        <v>0</v>
      </c>
      <c r="AC174" s="61">
        <f t="shared" si="390"/>
        <v>0</v>
      </c>
      <c r="AD174" s="61">
        <f t="shared" si="390"/>
        <v>0</v>
      </c>
      <c r="AE174" s="61">
        <f t="shared" si="390"/>
        <v>0</v>
      </c>
      <c r="AF174" s="61">
        <f t="shared" si="390"/>
        <v>0</v>
      </c>
      <c r="AG174" s="61">
        <f t="shared" si="390"/>
        <v>0</v>
      </c>
      <c r="AH174" s="61">
        <f t="shared" si="390"/>
        <v>0</v>
      </c>
      <c r="AI174" s="61">
        <f t="shared" si="390"/>
        <v>0</v>
      </c>
      <c r="AJ174" s="61">
        <f t="shared" si="390"/>
        <v>0</v>
      </c>
      <c r="AK174" s="61">
        <f t="shared" si="390"/>
        <v>0</v>
      </c>
      <c r="AL174" s="61">
        <f t="shared" si="390"/>
        <v>0</v>
      </c>
      <c r="AM174" s="61">
        <f t="shared" si="390"/>
        <v>0</v>
      </c>
      <c r="AN174" s="61">
        <f t="shared" si="390"/>
        <v>0</v>
      </c>
      <c r="AO174" s="61">
        <f t="shared" si="390"/>
        <v>0</v>
      </c>
      <c r="AP174" s="61">
        <f t="shared" si="390"/>
        <v>0</v>
      </c>
      <c r="AQ174" s="61">
        <f t="shared" si="390"/>
        <v>15</v>
      </c>
      <c r="AR174" s="61">
        <f t="shared" si="390"/>
        <v>398415.08</v>
      </c>
      <c r="AS174" s="61">
        <f t="shared" si="390"/>
        <v>0</v>
      </c>
      <c r="AT174" s="61">
        <f t="shared" si="390"/>
        <v>0</v>
      </c>
      <c r="AU174" s="61">
        <f t="shared" si="390"/>
        <v>0</v>
      </c>
      <c r="AV174" s="61">
        <f t="shared" si="390"/>
        <v>0</v>
      </c>
      <c r="AW174" s="61">
        <f t="shared" si="390"/>
        <v>0</v>
      </c>
      <c r="AX174" s="61">
        <f t="shared" si="390"/>
        <v>0</v>
      </c>
      <c r="AY174" s="61">
        <f t="shared" si="390"/>
        <v>0</v>
      </c>
      <c r="AZ174" s="61">
        <f t="shared" si="390"/>
        <v>0</v>
      </c>
      <c r="BA174" s="61">
        <f t="shared" si="390"/>
        <v>0</v>
      </c>
      <c r="BB174" s="61">
        <f t="shared" si="390"/>
        <v>0</v>
      </c>
      <c r="BC174" s="61">
        <f t="shared" si="390"/>
        <v>0</v>
      </c>
      <c r="BD174" s="61">
        <f t="shared" si="390"/>
        <v>0</v>
      </c>
      <c r="BE174" s="61">
        <f t="shared" si="390"/>
        <v>0</v>
      </c>
      <c r="BF174" s="61">
        <f t="shared" si="390"/>
        <v>0</v>
      </c>
      <c r="BG174" s="61">
        <f t="shared" si="390"/>
        <v>0</v>
      </c>
      <c r="BH174" s="61">
        <f t="shared" si="390"/>
        <v>0</v>
      </c>
      <c r="BI174" s="61">
        <f t="shared" si="390"/>
        <v>0</v>
      </c>
      <c r="BJ174" s="61">
        <f t="shared" si="390"/>
        <v>0</v>
      </c>
      <c r="BK174" s="61">
        <f t="shared" si="390"/>
        <v>0</v>
      </c>
      <c r="BL174" s="61">
        <f t="shared" si="390"/>
        <v>0</v>
      </c>
      <c r="BM174" s="61">
        <f t="shared" si="390"/>
        <v>0</v>
      </c>
      <c r="BN174" s="61">
        <f t="shared" si="390"/>
        <v>0</v>
      </c>
      <c r="BO174" s="61">
        <f t="shared" si="390"/>
        <v>0</v>
      </c>
      <c r="BP174" s="61">
        <f t="shared" si="390"/>
        <v>0</v>
      </c>
      <c r="BQ174" s="61">
        <f t="shared" si="390"/>
        <v>413</v>
      </c>
      <c r="BR174" s="61">
        <f t="shared" si="390"/>
        <v>7161145.7680000002</v>
      </c>
      <c r="BS174" s="61">
        <f t="shared" si="390"/>
        <v>0</v>
      </c>
      <c r="BT174" s="61">
        <f t="shared" si="390"/>
        <v>0</v>
      </c>
      <c r="BU174" s="61">
        <f t="shared" si="390"/>
        <v>0</v>
      </c>
      <c r="BV174" s="61">
        <f t="shared" si="390"/>
        <v>0</v>
      </c>
      <c r="BW174" s="61">
        <f t="shared" si="390"/>
        <v>0</v>
      </c>
      <c r="BX174" s="61">
        <f t="shared" si="390"/>
        <v>0</v>
      </c>
      <c r="BY174" s="61">
        <f t="shared" si="390"/>
        <v>0</v>
      </c>
      <c r="BZ174" s="61">
        <f t="shared" si="390"/>
        <v>0</v>
      </c>
      <c r="CA174" s="61">
        <f t="shared" si="390"/>
        <v>0</v>
      </c>
      <c r="CB174" s="61">
        <f t="shared" ref="CB174:EM174" si="391">SUM(CB175:CB176)</f>
        <v>0</v>
      </c>
      <c r="CC174" s="61">
        <f t="shared" si="391"/>
        <v>0</v>
      </c>
      <c r="CD174" s="61">
        <f t="shared" si="391"/>
        <v>0</v>
      </c>
      <c r="CE174" s="61">
        <f t="shared" si="391"/>
        <v>0</v>
      </c>
      <c r="CF174" s="61">
        <f t="shared" si="391"/>
        <v>0</v>
      </c>
      <c r="CG174" s="61">
        <f t="shared" si="391"/>
        <v>0</v>
      </c>
      <c r="CH174" s="61">
        <f t="shared" si="391"/>
        <v>0</v>
      </c>
      <c r="CI174" s="61">
        <f t="shared" si="391"/>
        <v>0</v>
      </c>
      <c r="CJ174" s="61">
        <f t="shared" si="391"/>
        <v>0</v>
      </c>
      <c r="CK174" s="61">
        <f t="shared" si="391"/>
        <v>0</v>
      </c>
      <c r="CL174" s="61">
        <f t="shared" si="391"/>
        <v>0</v>
      </c>
      <c r="CM174" s="61">
        <f t="shared" si="391"/>
        <v>0</v>
      </c>
      <c r="CN174" s="61">
        <f t="shared" si="391"/>
        <v>0</v>
      </c>
      <c r="CO174" s="61">
        <f t="shared" si="391"/>
        <v>0</v>
      </c>
      <c r="CP174" s="61">
        <f t="shared" si="391"/>
        <v>0</v>
      </c>
      <c r="CQ174" s="61">
        <f t="shared" si="391"/>
        <v>0</v>
      </c>
      <c r="CR174" s="61">
        <f t="shared" si="391"/>
        <v>0</v>
      </c>
      <c r="CS174" s="61">
        <f t="shared" si="391"/>
        <v>0</v>
      </c>
      <c r="CT174" s="61">
        <f t="shared" si="391"/>
        <v>0</v>
      </c>
      <c r="CU174" s="61">
        <f t="shared" si="391"/>
        <v>7</v>
      </c>
      <c r="CV174" s="61">
        <f t="shared" si="391"/>
        <v>145650.42240000001</v>
      </c>
      <c r="CW174" s="61">
        <f t="shared" si="391"/>
        <v>0</v>
      </c>
      <c r="CX174" s="61">
        <f t="shared" si="391"/>
        <v>0</v>
      </c>
      <c r="CY174" s="61">
        <f t="shared" si="391"/>
        <v>0</v>
      </c>
      <c r="CZ174" s="61">
        <f t="shared" si="391"/>
        <v>0</v>
      </c>
      <c r="DA174" s="61">
        <f t="shared" si="391"/>
        <v>0</v>
      </c>
      <c r="DB174" s="61">
        <f t="shared" si="391"/>
        <v>0</v>
      </c>
      <c r="DC174" s="61">
        <f t="shared" si="391"/>
        <v>171</v>
      </c>
      <c r="DD174" s="61">
        <f t="shared" si="391"/>
        <v>3591229.7567999996</v>
      </c>
      <c r="DE174" s="61">
        <f t="shared" si="391"/>
        <v>0</v>
      </c>
      <c r="DF174" s="61">
        <f t="shared" si="391"/>
        <v>0</v>
      </c>
      <c r="DG174" s="61">
        <f t="shared" si="391"/>
        <v>0</v>
      </c>
      <c r="DH174" s="61">
        <f t="shared" si="391"/>
        <v>0</v>
      </c>
      <c r="DI174" s="61">
        <f t="shared" si="391"/>
        <v>1</v>
      </c>
      <c r="DJ174" s="61">
        <f t="shared" si="391"/>
        <v>20807.2032</v>
      </c>
      <c r="DK174" s="61">
        <f t="shared" si="391"/>
        <v>0</v>
      </c>
      <c r="DL174" s="61">
        <f t="shared" si="391"/>
        <v>0</v>
      </c>
      <c r="DM174" s="61">
        <f t="shared" si="391"/>
        <v>0</v>
      </c>
      <c r="DN174" s="61">
        <f t="shared" si="391"/>
        <v>0</v>
      </c>
      <c r="DO174" s="61">
        <f t="shared" si="391"/>
        <v>0</v>
      </c>
      <c r="DP174" s="61">
        <f t="shared" si="391"/>
        <v>0</v>
      </c>
      <c r="DQ174" s="61">
        <f t="shared" si="391"/>
        <v>0</v>
      </c>
      <c r="DR174" s="61">
        <f t="shared" si="391"/>
        <v>0</v>
      </c>
      <c r="DS174" s="61">
        <f t="shared" si="391"/>
        <v>1</v>
      </c>
      <c r="DT174" s="61">
        <f t="shared" si="391"/>
        <v>20807.2032</v>
      </c>
      <c r="DU174" s="61">
        <f t="shared" si="391"/>
        <v>0</v>
      </c>
      <c r="DV174" s="61">
        <f t="shared" si="391"/>
        <v>0</v>
      </c>
      <c r="DW174" s="61">
        <f t="shared" si="391"/>
        <v>0</v>
      </c>
      <c r="DX174" s="61">
        <f t="shared" si="391"/>
        <v>0</v>
      </c>
      <c r="DY174" s="61">
        <f t="shared" si="391"/>
        <v>0</v>
      </c>
      <c r="DZ174" s="61">
        <f t="shared" si="391"/>
        <v>0</v>
      </c>
      <c r="EA174" s="61">
        <f t="shared" si="391"/>
        <v>0</v>
      </c>
      <c r="EB174" s="61">
        <f t="shared" si="391"/>
        <v>0</v>
      </c>
      <c r="EC174" s="61">
        <f t="shared" si="391"/>
        <v>0</v>
      </c>
      <c r="ED174" s="61">
        <f t="shared" si="391"/>
        <v>0</v>
      </c>
      <c r="EE174" s="61">
        <f t="shared" si="391"/>
        <v>0</v>
      </c>
      <c r="EF174" s="61">
        <f t="shared" si="391"/>
        <v>0</v>
      </c>
      <c r="EG174" s="61">
        <f t="shared" si="391"/>
        <v>0</v>
      </c>
      <c r="EH174" s="61">
        <f t="shared" si="391"/>
        <v>0</v>
      </c>
      <c r="EI174" s="61">
        <f t="shared" si="391"/>
        <v>0</v>
      </c>
      <c r="EJ174" s="61">
        <f t="shared" si="391"/>
        <v>0</v>
      </c>
      <c r="EK174" s="61">
        <f t="shared" si="391"/>
        <v>0</v>
      </c>
      <c r="EL174" s="61">
        <f t="shared" si="391"/>
        <v>0</v>
      </c>
      <c r="EM174" s="61">
        <f t="shared" si="391"/>
        <v>0</v>
      </c>
      <c r="EN174" s="61">
        <f t="shared" ref="EN174:ER174" si="392">SUM(EN175:EN176)</f>
        <v>0</v>
      </c>
      <c r="EO174" s="61"/>
      <c r="EP174" s="61"/>
      <c r="EQ174" s="61">
        <f t="shared" si="392"/>
        <v>608</v>
      </c>
      <c r="ER174" s="61">
        <f t="shared" si="392"/>
        <v>11338055.433599999</v>
      </c>
    </row>
    <row r="175" spans="1:148" s="3" customFormat="1" ht="30" customHeight="1" x14ac:dyDescent="0.25">
      <c r="A175" s="54"/>
      <c r="B175" s="54">
        <v>115</v>
      </c>
      <c r="C175" s="218" t="s">
        <v>511</v>
      </c>
      <c r="D175" s="158" t="s">
        <v>512</v>
      </c>
      <c r="E175" s="64">
        <v>13916</v>
      </c>
      <c r="F175" s="65">
        <v>2.31</v>
      </c>
      <c r="G175" s="66"/>
      <c r="H175" s="119">
        <v>1</v>
      </c>
      <c r="I175" s="120"/>
      <c r="J175" s="127"/>
      <c r="K175" s="118">
        <v>1.4</v>
      </c>
      <c r="L175" s="118">
        <v>1.68</v>
      </c>
      <c r="M175" s="118">
        <v>2.23</v>
      </c>
      <c r="N175" s="121">
        <v>2.57</v>
      </c>
      <c r="O175" s="69"/>
      <c r="P175" s="70">
        <f>O175*E175*F175*H175*K175*$P$9</f>
        <v>0</v>
      </c>
      <c r="Q175" s="71"/>
      <c r="R175" s="70">
        <f>Q175*E175*F175*H175*K175*$R$9</f>
        <v>0</v>
      </c>
      <c r="S175" s="71"/>
      <c r="T175" s="71">
        <f>S175*E175*F175*H175*K175*$T$9</f>
        <v>0</v>
      </c>
      <c r="U175" s="69"/>
      <c r="V175" s="70">
        <f>SUM(U175*E175*F175*H175*K175*$V$9)</f>
        <v>0</v>
      </c>
      <c r="W175" s="69"/>
      <c r="X175" s="71">
        <f>SUM(W175*E175*F175*H175*K175*$X$9)</f>
        <v>0</v>
      </c>
      <c r="Y175" s="69"/>
      <c r="Z175" s="70">
        <f>SUM(Y175*E175*F175*H175*K175*$Z$9)</f>
        <v>0</v>
      </c>
      <c r="AA175" s="71"/>
      <c r="AB175" s="70">
        <f>SUM(AA175*E175*F175*H175*K175*$AB$9)</f>
        <v>0</v>
      </c>
      <c r="AC175" s="70"/>
      <c r="AD175" s="70"/>
      <c r="AE175" s="71"/>
      <c r="AF175" s="70">
        <f>SUM(AE175*E175*F175*H175*K175*$AF$9)</f>
        <v>0</v>
      </c>
      <c r="AG175" s="71"/>
      <c r="AH175" s="70">
        <f>SUM(AG175*E175*F175*H175*L175*$AH$9)</f>
        <v>0</v>
      </c>
      <c r="AI175" s="71">
        <v>0</v>
      </c>
      <c r="AJ175" s="70">
        <f>SUM(AI175*E175*F175*H175*L175*$AJ$9)</f>
        <v>0</v>
      </c>
      <c r="AK175" s="69"/>
      <c r="AL175" s="70">
        <f>SUM(AK175*E175*F175*H175*K175*$AL$9)</f>
        <v>0</v>
      </c>
      <c r="AM175" s="71"/>
      <c r="AN175" s="71">
        <f>SUM(AM175*E175*F175*H175*K175*$AN$9)</f>
        <v>0</v>
      </c>
      <c r="AO175" s="69"/>
      <c r="AP175" s="70">
        <f>SUM(AO175*E175*F175*H175*K175*$AP$9)</f>
        <v>0</v>
      </c>
      <c r="AQ175" s="69">
        <v>5</v>
      </c>
      <c r="AR175" s="70">
        <f>SUM(AQ175*E175*F175*H175*K175*$AR$9)</f>
        <v>225021.72</v>
      </c>
      <c r="AS175" s="71"/>
      <c r="AT175" s="70">
        <f>SUM(E175*F175*H175*K175*AS175*$AT$9)</f>
        <v>0</v>
      </c>
      <c r="AU175" s="71"/>
      <c r="AV175" s="70">
        <f>SUM(AU175*E175*F175*H175*K175*$AV$9)</f>
        <v>0</v>
      </c>
      <c r="AW175" s="69"/>
      <c r="AX175" s="70">
        <f>SUM(AW175*E175*F175*H175*K175*$AX$9)</f>
        <v>0</v>
      </c>
      <c r="AY175" s="69"/>
      <c r="AZ175" s="71">
        <f>SUM(AY175*E175*F175*H175*K175*$AZ$9)</f>
        <v>0</v>
      </c>
      <c r="BA175" s="69"/>
      <c r="BB175" s="70">
        <f>SUM(BA175*E175*F175*H175*K175*$BB$9)</f>
        <v>0</v>
      </c>
      <c r="BC175" s="69"/>
      <c r="BD175" s="70">
        <f>SUM(BC175*E175*F175*H175*K175*$BD$9)</f>
        <v>0</v>
      </c>
      <c r="BE175" s="69"/>
      <c r="BF175" s="70">
        <f>SUM(BE175*E175*F175*H175*K175*$BF$9)</f>
        <v>0</v>
      </c>
      <c r="BG175" s="69"/>
      <c r="BH175" s="70">
        <f>SUM(BG175*E175*F175*H175*K175*$BH$9)</f>
        <v>0</v>
      </c>
      <c r="BI175" s="69"/>
      <c r="BJ175" s="70">
        <f>BI175*E175*F175*H175*K175*$BJ$9</f>
        <v>0</v>
      </c>
      <c r="BK175" s="69"/>
      <c r="BL175" s="70">
        <f>BK175*E175*F175*H175*K175*$BL$9</f>
        <v>0</v>
      </c>
      <c r="BM175" s="69"/>
      <c r="BN175" s="70">
        <f>BM175*E175*F175*H175*K175*$BN$9</f>
        <v>0</v>
      </c>
      <c r="BO175" s="69"/>
      <c r="BP175" s="70">
        <f>SUM(BO175*E175*F175*H175*K175*$BP$9)</f>
        <v>0</v>
      </c>
      <c r="BQ175" s="69"/>
      <c r="BR175" s="70">
        <f>SUM(BQ175*E175*F175*H175*K175*$BR$9)</f>
        <v>0</v>
      </c>
      <c r="BS175" s="69"/>
      <c r="BT175" s="70">
        <f>SUM(BS175*E175*F175*H175*K175*$BT$9)</f>
        <v>0</v>
      </c>
      <c r="BU175" s="69"/>
      <c r="BV175" s="70">
        <f>SUM(BU175*E175*F175*H175*K175*$BV$9)</f>
        <v>0</v>
      </c>
      <c r="BW175" s="69"/>
      <c r="BX175" s="70">
        <f>SUM(BW175*E175*F175*H175*K175*$BX$9)</f>
        <v>0</v>
      </c>
      <c r="BY175" s="73"/>
      <c r="BZ175" s="74">
        <f>BY175*E175*F175*H175*K175*$BZ$9</f>
        <v>0</v>
      </c>
      <c r="CA175" s="69"/>
      <c r="CB175" s="70">
        <f>SUM(CA175*E175*F175*H175*K175*$CB$9)</f>
        <v>0</v>
      </c>
      <c r="CC175" s="71"/>
      <c r="CD175" s="70">
        <f>SUM(CC175*E175*F175*H175*K175*$CD$9)</f>
        <v>0</v>
      </c>
      <c r="CE175" s="69"/>
      <c r="CF175" s="70">
        <f>SUM(CE175*E175*F175*H175*K175*$CF$9)</f>
        <v>0</v>
      </c>
      <c r="CG175" s="69"/>
      <c r="CH175" s="70">
        <f>SUM(CG175*E175*F175*H175*K175*$CH$9)</f>
        <v>0</v>
      </c>
      <c r="CI175" s="69"/>
      <c r="CJ175" s="70">
        <f>CI175*E175*F175*H175*K175*$CJ$9</f>
        <v>0</v>
      </c>
      <c r="CK175" s="69"/>
      <c r="CL175" s="70">
        <f>SUM(CK175*E175*F175*H175*K175*$CL$9)</f>
        <v>0</v>
      </c>
      <c r="CM175" s="71"/>
      <c r="CN175" s="70">
        <f>SUM(CM175*E175*F175*H175*L175*$CN$9)</f>
        <v>0</v>
      </c>
      <c r="CO175" s="69"/>
      <c r="CP175" s="70">
        <f>SUM(CO175*E175*F175*H175*L175*$CP$9)</f>
        <v>0</v>
      </c>
      <c r="CQ175" s="69"/>
      <c r="CR175" s="70">
        <f>SUM(CQ175*E175*F175*H175*L175*$CR$9)</f>
        <v>0</v>
      </c>
      <c r="CS175" s="71"/>
      <c r="CT175" s="70">
        <f>SUM(CS175*E175*F175*H175*L175*$CT$9)</f>
        <v>0</v>
      </c>
      <c r="CU175" s="71"/>
      <c r="CV175" s="70">
        <f>SUM(CU175*E175*F175*H175*L175*$CV$9)</f>
        <v>0</v>
      </c>
      <c r="CW175" s="71"/>
      <c r="CX175" s="70">
        <f>SUM(CW175*E175*F175*H175*L175*$CX$9)</f>
        <v>0</v>
      </c>
      <c r="CY175" s="69"/>
      <c r="CZ175" s="70">
        <f>SUM(CY175*E175*F175*H175*L175*$CZ$9)</f>
        <v>0</v>
      </c>
      <c r="DA175" s="69"/>
      <c r="DB175" s="70">
        <f>SUM(DA175*E175*F175*H175*L175*$DB$9)</f>
        <v>0</v>
      </c>
      <c r="DC175" s="69">
        <v>1</v>
      </c>
      <c r="DD175" s="70">
        <f>SUM(DC175*E175*F175*H175*L175*$DD$9)</f>
        <v>54005.212799999994</v>
      </c>
      <c r="DE175" s="71"/>
      <c r="DF175" s="70">
        <f>SUM(DE175*E175*F175*H175*L175*$DF$9)</f>
        <v>0</v>
      </c>
      <c r="DG175" s="69"/>
      <c r="DH175" s="70">
        <f>SUM(DG175*E175*F175*H175*L175*$DH$9)</f>
        <v>0</v>
      </c>
      <c r="DI175" s="69"/>
      <c r="DJ175" s="70">
        <f>SUM(DI175*E175*F175*H175*L175*$DJ$9)</f>
        <v>0</v>
      </c>
      <c r="DK175" s="69"/>
      <c r="DL175" s="70">
        <f>SUM(DK175*E175*F175*H175*L175*$DL$9)</f>
        <v>0</v>
      </c>
      <c r="DM175" s="69"/>
      <c r="DN175" s="71">
        <f>SUM(DM175*E175*F175*H175*L175*$DN$9)</f>
        <v>0</v>
      </c>
      <c r="DO175" s="69"/>
      <c r="DP175" s="70">
        <f>SUM(DO175*E175*F175*H175*L175*$DP$9)</f>
        <v>0</v>
      </c>
      <c r="DQ175" s="69"/>
      <c r="DR175" s="70">
        <f>DQ175*E175*F175*H175*L175*$DR$9</f>
        <v>0</v>
      </c>
      <c r="DS175" s="69"/>
      <c r="DT175" s="70">
        <f>SUM(DS175*E175*F175*H175*L175*$DT$9)</f>
        <v>0</v>
      </c>
      <c r="DU175" s="69"/>
      <c r="DV175" s="70">
        <f>SUM(DU175*E175*F175*H175*L175*$DV$9)</f>
        <v>0</v>
      </c>
      <c r="DW175" s="69"/>
      <c r="DX175" s="70">
        <f>SUM(DW175*E175*F175*H175*M175*$DX$9)</f>
        <v>0</v>
      </c>
      <c r="DY175" s="69"/>
      <c r="DZ175" s="70">
        <f>SUM(DY175*E175*F175*H175*N175*$DZ$9)</f>
        <v>0</v>
      </c>
      <c r="EA175" s="69"/>
      <c r="EB175" s="70">
        <f>SUM(EA175*E175*F175*H175*K175*$EB$9)</f>
        <v>0</v>
      </c>
      <c r="EC175" s="69"/>
      <c r="ED175" s="70">
        <f>SUM(EC175*E175*F175*H175*K175*$ED$9)</f>
        <v>0</v>
      </c>
      <c r="EE175" s="69"/>
      <c r="EF175" s="70">
        <f>SUM(EE175*E175*F175*H175*K175*$EF$9)</f>
        <v>0</v>
      </c>
      <c r="EG175" s="69"/>
      <c r="EH175" s="70">
        <f>SUM(EG175*E175*F175*H175*K175*$EH$9)</f>
        <v>0</v>
      </c>
      <c r="EI175" s="69"/>
      <c r="EJ175" s="70">
        <f>EI175*E175*F175*H175*K175*$EJ$9</f>
        <v>0</v>
      </c>
      <c r="EK175" s="69"/>
      <c r="EL175" s="70">
        <f>EK175*E175*F175*H175*K175*$EL$9</f>
        <v>0</v>
      </c>
      <c r="EM175" s="69"/>
      <c r="EN175" s="70"/>
      <c r="EO175" s="75"/>
      <c r="EP175" s="75"/>
      <c r="EQ175" s="76">
        <f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6</v>
      </c>
      <c r="ER175" s="76">
        <f>SUM(P175,Z175,R175,T175,AB175,V175,X175,AF175,AH175,AJ175,AL175,AN175,AT175,AV175,AX175,AR175,CN175,CT175,CX175,CB175,CD175,DD175,DF175,DH175,DJ175,DL175,DN175,DP175,AZ175,AP175,BB175,BD175,BF175,BH175,BJ175,BL175,BN175,BP175,BR175,BT175,BV175,EF175,EH175,EB175,ED175,BX175,BZ175,CV175,CP175,CR175,CZ175,DB175,CF175,CH175,CJ175,CL175,DR175,DT175,DV175,DX175,DZ175,EJ175,EL175,EN175)</f>
        <v>279026.93280000001</v>
      </c>
    </row>
    <row r="176" spans="1:148" s="221" customFormat="1" ht="15.75" customHeight="1" x14ac:dyDescent="0.25">
      <c r="A176" s="54"/>
      <c r="B176" s="54">
        <v>116</v>
      </c>
      <c r="C176" s="218" t="s">
        <v>513</v>
      </c>
      <c r="D176" s="158" t="s">
        <v>514</v>
      </c>
      <c r="E176" s="64">
        <v>13916</v>
      </c>
      <c r="F176" s="175">
        <v>0.89</v>
      </c>
      <c r="G176" s="66"/>
      <c r="H176" s="119">
        <v>1</v>
      </c>
      <c r="I176" s="120"/>
      <c r="J176" s="120"/>
      <c r="K176" s="118">
        <v>1.4</v>
      </c>
      <c r="L176" s="118">
        <v>1.68</v>
      </c>
      <c r="M176" s="118">
        <v>2.23</v>
      </c>
      <c r="N176" s="121">
        <v>2.57</v>
      </c>
      <c r="O176" s="69"/>
      <c r="P176" s="70">
        <f>O176*E176*F176*H176*K176*$P$9</f>
        <v>0</v>
      </c>
      <c r="Q176" s="122"/>
      <c r="R176" s="70">
        <f>Q176*E176*F176*H176*K176*$R$9</f>
        <v>0</v>
      </c>
      <c r="S176" s="71"/>
      <c r="T176" s="71">
        <f>S176*E176*F176*H176*K176*$T$9</f>
        <v>0</v>
      </c>
      <c r="U176" s="69"/>
      <c r="V176" s="70">
        <f>SUM(U176*E176*F176*H176*K176*$V$9)</f>
        <v>0</v>
      </c>
      <c r="W176" s="69"/>
      <c r="X176" s="71">
        <f>SUM(W176*E176*F176*H176*K176*$X$9)</f>
        <v>0</v>
      </c>
      <c r="Y176" s="69"/>
      <c r="Z176" s="70">
        <f>SUM(Y176*E176*F176*H176*K176*$Z$9)</f>
        <v>0</v>
      </c>
      <c r="AA176" s="71"/>
      <c r="AB176" s="70">
        <f>SUM(AA176*E176*F176*H176*K176*$AB$9)</f>
        <v>0</v>
      </c>
      <c r="AC176" s="70"/>
      <c r="AD176" s="70"/>
      <c r="AE176" s="71"/>
      <c r="AF176" s="70">
        <f>SUM(AE176*E176*F176*H176*K176*$AF$9)</f>
        <v>0</v>
      </c>
      <c r="AG176" s="71"/>
      <c r="AH176" s="70">
        <f>SUM(AG176*E176*F176*H176*L176*$AH$9)</f>
        <v>0</v>
      </c>
      <c r="AI176" s="71"/>
      <c r="AJ176" s="70">
        <f>SUM(AI176*E176*F176*H176*L176*$AJ$9)</f>
        <v>0</v>
      </c>
      <c r="AK176" s="69"/>
      <c r="AL176" s="70">
        <f>SUM(AK176*E176*F176*H176*K176*$AL$9)</f>
        <v>0</v>
      </c>
      <c r="AM176" s="71"/>
      <c r="AN176" s="71">
        <f>SUM(AM176*E176*F176*H176*K176*$AN$9)</f>
        <v>0</v>
      </c>
      <c r="AO176" s="69"/>
      <c r="AP176" s="70">
        <f>SUM(AO176*E176*F176*H176*K176*$AP$9)</f>
        <v>0</v>
      </c>
      <c r="AQ176" s="69">
        <v>10</v>
      </c>
      <c r="AR176" s="70">
        <f>SUM(AQ176*E176*F176*H176*K176*$AR$9)</f>
        <v>173393.36000000002</v>
      </c>
      <c r="AS176" s="71"/>
      <c r="AT176" s="70">
        <f>SUM(E176*F176*H176*K176*AS176*$AT$9)</f>
        <v>0</v>
      </c>
      <c r="AU176" s="71"/>
      <c r="AV176" s="70">
        <f>SUM(AU176*E176*F176*H176*K176*$AV$9)</f>
        <v>0</v>
      </c>
      <c r="AW176" s="69"/>
      <c r="AX176" s="70">
        <f>SUM(AW176*E176*F176*H176*K176*$AX$9)</f>
        <v>0</v>
      </c>
      <c r="AY176" s="69"/>
      <c r="AZ176" s="71">
        <f>SUM(AY176*E176*F176*H176*K176*$AZ$9)</f>
        <v>0</v>
      </c>
      <c r="BA176" s="69"/>
      <c r="BB176" s="70">
        <f>SUM(BA176*E176*F176*H176*K176*$BB$9)</f>
        <v>0</v>
      </c>
      <c r="BC176" s="69"/>
      <c r="BD176" s="70">
        <f>SUM(BC176*E176*F176*H176*K176*$BD$9)</f>
        <v>0</v>
      </c>
      <c r="BE176" s="69"/>
      <c r="BF176" s="70">
        <f>SUM(BE176*E176*F176*H176*K176*$BF$9)</f>
        <v>0</v>
      </c>
      <c r="BG176" s="69"/>
      <c r="BH176" s="70">
        <f>SUM(BG176*E176*F176*H176*K176*$BH$9)</f>
        <v>0</v>
      </c>
      <c r="BI176" s="69"/>
      <c r="BJ176" s="70">
        <f>BI176*E176*F176*H176*K176*$BJ$9</f>
        <v>0</v>
      </c>
      <c r="BK176" s="69"/>
      <c r="BL176" s="70">
        <f>BK176*E176*F176*H176*K176*$BL$9</f>
        <v>0</v>
      </c>
      <c r="BM176" s="69"/>
      <c r="BN176" s="70">
        <f>BM176*E176*F176*H176*K176*$BN$9</f>
        <v>0</v>
      </c>
      <c r="BO176" s="69"/>
      <c r="BP176" s="70">
        <f>SUM(BO176*E176*F176*H176*K176*$BP$9)</f>
        <v>0</v>
      </c>
      <c r="BQ176" s="69">
        <v>413</v>
      </c>
      <c r="BR176" s="70">
        <f>SUM(BQ176*E176*F176*H176*K176*$BR$9)</f>
        <v>7161145.7680000002</v>
      </c>
      <c r="BS176" s="69"/>
      <c r="BT176" s="70">
        <f>SUM(BS176*E176*F176*H176*K176*$BT$9)</f>
        <v>0</v>
      </c>
      <c r="BU176" s="69"/>
      <c r="BV176" s="70">
        <f>SUM(BU176*E176*F176*H176*K176*$BV$9)</f>
        <v>0</v>
      </c>
      <c r="BW176" s="69"/>
      <c r="BX176" s="70">
        <f>SUM(BW176*E176*F176*H176*K176*$BX$9)</f>
        <v>0</v>
      </c>
      <c r="BY176" s="73"/>
      <c r="BZ176" s="74">
        <f>BY176*E176*F176*H176*K176*$BZ$9</f>
        <v>0</v>
      </c>
      <c r="CA176" s="69"/>
      <c r="CB176" s="70">
        <f>SUM(CA176*E176*F176*H176*K176*$CB$9)</f>
        <v>0</v>
      </c>
      <c r="CC176" s="71"/>
      <c r="CD176" s="70">
        <f>SUM(CC176*E176*F176*H176*K176*$CD$9)</f>
        <v>0</v>
      </c>
      <c r="CE176" s="69"/>
      <c r="CF176" s="70">
        <f>SUM(CE176*E176*F176*H176*K176*$CF$9)</f>
        <v>0</v>
      </c>
      <c r="CG176" s="69"/>
      <c r="CH176" s="70">
        <f>SUM(CG176*E176*F176*H176*K176*$CH$9)</f>
        <v>0</v>
      </c>
      <c r="CI176" s="69"/>
      <c r="CJ176" s="70">
        <f>CI176*E176*F176*H176*K176*$CJ$9</f>
        <v>0</v>
      </c>
      <c r="CK176" s="131"/>
      <c r="CL176" s="70">
        <f>SUM(CK176*E176*F176*H176*K176*$CL$9)</f>
        <v>0</v>
      </c>
      <c r="CM176" s="71"/>
      <c r="CN176" s="70">
        <f>SUM(CM176*E176*F176*H176*L176*$CN$9)</f>
        <v>0</v>
      </c>
      <c r="CO176" s="69"/>
      <c r="CP176" s="70">
        <f>SUM(CO176*E176*F176*H176*L176*$CP$9)</f>
        <v>0</v>
      </c>
      <c r="CQ176" s="69"/>
      <c r="CR176" s="70">
        <f>SUM(CQ176*E176*F176*H176*L176*$CR$9)</f>
        <v>0</v>
      </c>
      <c r="CS176" s="71"/>
      <c r="CT176" s="70">
        <f>SUM(CS176*E176*F176*H176*L176*$CT$9)</f>
        <v>0</v>
      </c>
      <c r="CU176" s="71">
        <v>7</v>
      </c>
      <c r="CV176" s="70">
        <f>SUM(CU176*E176*F176*H176*L176*$CV$9)</f>
        <v>145650.42240000001</v>
      </c>
      <c r="CW176" s="71"/>
      <c r="CX176" s="70">
        <f>SUM(CW176*E176*F176*H176*L176*$CX$9)</f>
        <v>0</v>
      </c>
      <c r="CY176" s="69"/>
      <c r="CZ176" s="70">
        <f>SUM(CY176*E176*F176*H176*L176*$CZ$9)</f>
        <v>0</v>
      </c>
      <c r="DA176" s="69"/>
      <c r="DB176" s="70">
        <f>SUM(DA176*E176*F176*H176*L176*$DB$9)</f>
        <v>0</v>
      </c>
      <c r="DC176" s="69">
        <v>170</v>
      </c>
      <c r="DD176" s="70">
        <f>SUM(DC176*E176*F176*H176*L176*$DD$9)</f>
        <v>3537224.5439999998</v>
      </c>
      <c r="DE176" s="71"/>
      <c r="DF176" s="70">
        <f>SUM(DE176*E176*F176*H176*L176*$DF$9)</f>
        <v>0</v>
      </c>
      <c r="DG176" s="69"/>
      <c r="DH176" s="70">
        <f>SUM(DG176*E176*F176*H176*L176*$DH$9)</f>
        <v>0</v>
      </c>
      <c r="DI176" s="69">
        <v>1</v>
      </c>
      <c r="DJ176" s="70">
        <f>SUM(DI176*E176*F176*H176*L176*$DJ$9)</f>
        <v>20807.2032</v>
      </c>
      <c r="DK176" s="69"/>
      <c r="DL176" s="70">
        <f>SUM(DK176*E176*F176*H176*L176*$DL$9)</f>
        <v>0</v>
      </c>
      <c r="DM176" s="69"/>
      <c r="DN176" s="71">
        <f>SUM(DM176*E176*F176*H176*L176*$DN$9)</f>
        <v>0</v>
      </c>
      <c r="DO176" s="69"/>
      <c r="DP176" s="70">
        <f>SUM(DO176*E176*F176*H176*L176*$DP$9)</f>
        <v>0</v>
      </c>
      <c r="DQ176" s="69"/>
      <c r="DR176" s="70">
        <f>DQ176*E176*F176*H176*L176*$DR$9</f>
        <v>0</v>
      </c>
      <c r="DS176" s="69">
        <v>1</v>
      </c>
      <c r="DT176" s="70">
        <f>SUM(DS176*E176*F176*H176*L176*$DT$9)</f>
        <v>20807.2032</v>
      </c>
      <c r="DU176" s="69"/>
      <c r="DV176" s="70">
        <f>SUM(DU176*E176*F176*H176*L176*$DV$9)</f>
        <v>0</v>
      </c>
      <c r="DW176" s="69"/>
      <c r="DX176" s="70">
        <f>SUM(DW176*E176*F176*H176*M176*$DX$9)</f>
        <v>0</v>
      </c>
      <c r="DY176" s="69"/>
      <c r="DZ176" s="70">
        <f>SUM(DY176*E176*F176*H176*N176*$DZ$9)</f>
        <v>0</v>
      </c>
      <c r="EA176" s="131"/>
      <c r="EB176" s="70">
        <f>SUM(EA176*E176*F176*H176*K176*$EB$9)</f>
        <v>0</v>
      </c>
      <c r="EC176" s="69"/>
      <c r="ED176" s="70">
        <f>SUM(EC176*E176*F176*H176*K176*$ED$9)</f>
        <v>0</v>
      </c>
      <c r="EE176" s="69"/>
      <c r="EF176" s="70">
        <f>SUM(EE176*E176*F176*H176*K176*$EF$9)</f>
        <v>0</v>
      </c>
      <c r="EG176" s="69"/>
      <c r="EH176" s="70">
        <f>SUM(EG176*E176*F176*H176*K176*$EH$9)</f>
        <v>0</v>
      </c>
      <c r="EI176" s="69"/>
      <c r="EJ176" s="70">
        <f>EI176*E176*F176*H176*K176*$EJ$9</f>
        <v>0</v>
      </c>
      <c r="EK176" s="69"/>
      <c r="EL176" s="70">
        <f>EK176*E176*F176*H176*K176*$EL$9</f>
        <v>0</v>
      </c>
      <c r="EM176" s="69"/>
      <c r="EN176" s="70"/>
      <c r="EO176" s="75"/>
      <c r="EP176" s="75"/>
      <c r="EQ176" s="76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602</v>
      </c>
      <c r="ER176" s="76">
        <f>SUM(P176,Z176,R176,T176,AB176,V176,X176,AF176,AH176,AJ176,AL176,AN176,AT176,AV176,AX176,AR176,CN176,CT176,CX176,CB176,CD176,DD176,DF176,DH176,DJ176,DL176,DN176,DP176,AZ176,AP176,BB176,BD176,BF176,BH176,BJ176,BL176,BN176,BP176,BR176,BT176,BV176,EF176,EH176,EB176,ED176,BX176,BZ176,CV176,CP176,CR176,CZ176,DB176,CF176,CH176,CJ176,CL176,DR176,DT176,DV176,DX176,DZ176,EJ176,EL176,EN176)</f>
        <v>11059028.500799999</v>
      </c>
    </row>
    <row r="177" spans="1:148" s="116" customFormat="1" ht="15" x14ac:dyDescent="0.25">
      <c r="A177" s="53">
        <v>23</v>
      </c>
      <c r="B177" s="53"/>
      <c r="C177" s="77" t="s">
        <v>515</v>
      </c>
      <c r="D177" s="157" t="s">
        <v>516</v>
      </c>
      <c r="E177" s="64">
        <v>13916</v>
      </c>
      <c r="F177" s="124"/>
      <c r="G177" s="66"/>
      <c r="H177" s="57"/>
      <c r="I177" s="112"/>
      <c r="J177" s="113"/>
      <c r="K177" s="125">
        <v>1.4</v>
      </c>
      <c r="L177" s="125">
        <v>1.68</v>
      </c>
      <c r="M177" s="125">
        <v>2.23</v>
      </c>
      <c r="N177" s="115">
        <v>2.57</v>
      </c>
      <c r="O177" s="61">
        <f>O178</f>
        <v>0</v>
      </c>
      <c r="P177" s="61">
        <f t="shared" ref="P177:CA177" si="393">P178</f>
        <v>0</v>
      </c>
      <c r="Q177" s="61">
        <f t="shared" si="393"/>
        <v>0</v>
      </c>
      <c r="R177" s="61">
        <f t="shared" si="393"/>
        <v>0</v>
      </c>
      <c r="S177" s="61">
        <f t="shared" si="393"/>
        <v>0</v>
      </c>
      <c r="T177" s="61">
        <f t="shared" si="393"/>
        <v>0</v>
      </c>
      <c r="U177" s="61">
        <f t="shared" si="393"/>
        <v>0</v>
      </c>
      <c r="V177" s="61">
        <f t="shared" si="393"/>
        <v>0</v>
      </c>
      <c r="W177" s="61">
        <f t="shared" si="393"/>
        <v>0</v>
      </c>
      <c r="X177" s="61">
        <f t="shared" si="393"/>
        <v>0</v>
      </c>
      <c r="Y177" s="61">
        <f t="shared" si="393"/>
        <v>0</v>
      </c>
      <c r="Z177" s="61">
        <f t="shared" si="393"/>
        <v>0</v>
      </c>
      <c r="AA177" s="61">
        <f t="shared" si="393"/>
        <v>10</v>
      </c>
      <c r="AB177" s="61">
        <f t="shared" si="393"/>
        <v>175341.59999999998</v>
      </c>
      <c r="AC177" s="61">
        <f t="shared" si="393"/>
        <v>0</v>
      </c>
      <c r="AD177" s="61">
        <f t="shared" si="393"/>
        <v>0</v>
      </c>
      <c r="AE177" s="61">
        <f t="shared" si="393"/>
        <v>20</v>
      </c>
      <c r="AF177" s="61">
        <f t="shared" si="393"/>
        <v>350683.19999999995</v>
      </c>
      <c r="AG177" s="61">
        <f t="shared" si="393"/>
        <v>0</v>
      </c>
      <c r="AH177" s="61">
        <f t="shared" si="393"/>
        <v>0</v>
      </c>
      <c r="AI177" s="61">
        <f t="shared" si="393"/>
        <v>8</v>
      </c>
      <c r="AJ177" s="61">
        <f t="shared" si="393"/>
        <v>168327.93599999999</v>
      </c>
      <c r="AK177" s="61">
        <f t="shared" si="393"/>
        <v>0</v>
      </c>
      <c r="AL177" s="61">
        <f t="shared" si="393"/>
        <v>0</v>
      </c>
      <c r="AM177" s="61">
        <f t="shared" si="393"/>
        <v>0</v>
      </c>
      <c r="AN177" s="61">
        <f t="shared" si="393"/>
        <v>0</v>
      </c>
      <c r="AO177" s="61">
        <f t="shared" si="393"/>
        <v>0</v>
      </c>
      <c r="AP177" s="61">
        <f t="shared" si="393"/>
        <v>0</v>
      </c>
      <c r="AQ177" s="61">
        <f t="shared" si="393"/>
        <v>156</v>
      </c>
      <c r="AR177" s="61">
        <f t="shared" si="393"/>
        <v>2735328.96</v>
      </c>
      <c r="AS177" s="61">
        <f t="shared" si="393"/>
        <v>0</v>
      </c>
      <c r="AT177" s="61">
        <f t="shared" si="393"/>
        <v>0</v>
      </c>
      <c r="AU177" s="61">
        <f t="shared" si="393"/>
        <v>0</v>
      </c>
      <c r="AV177" s="61">
        <f t="shared" si="393"/>
        <v>0</v>
      </c>
      <c r="AW177" s="61">
        <f t="shared" si="393"/>
        <v>0</v>
      </c>
      <c r="AX177" s="61">
        <f t="shared" si="393"/>
        <v>0</v>
      </c>
      <c r="AY177" s="61">
        <f t="shared" si="393"/>
        <v>5</v>
      </c>
      <c r="AZ177" s="61">
        <f t="shared" si="393"/>
        <v>87670.799999999988</v>
      </c>
      <c r="BA177" s="61">
        <f t="shared" si="393"/>
        <v>40</v>
      </c>
      <c r="BB177" s="61">
        <f t="shared" si="393"/>
        <v>701366.39999999991</v>
      </c>
      <c r="BC177" s="61">
        <f t="shared" si="393"/>
        <v>4</v>
      </c>
      <c r="BD177" s="61">
        <f t="shared" si="393"/>
        <v>70136.639999999999</v>
      </c>
      <c r="BE177" s="61">
        <f t="shared" si="393"/>
        <v>0</v>
      </c>
      <c r="BF177" s="61">
        <f t="shared" si="393"/>
        <v>0</v>
      </c>
      <c r="BG177" s="61">
        <f t="shared" si="393"/>
        <v>52</v>
      </c>
      <c r="BH177" s="61">
        <f t="shared" si="393"/>
        <v>911776.32000000007</v>
      </c>
      <c r="BI177" s="61">
        <f t="shared" si="393"/>
        <v>16</v>
      </c>
      <c r="BJ177" s="61">
        <f t="shared" si="393"/>
        <v>280546.56</v>
      </c>
      <c r="BK177" s="61">
        <f t="shared" si="393"/>
        <v>0</v>
      </c>
      <c r="BL177" s="61">
        <f t="shared" si="393"/>
        <v>0</v>
      </c>
      <c r="BM177" s="61">
        <f t="shared" si="393"/>
        <v>0</v>
      </c>
      <c r="BN177" s="61">
        <f t="shared" si="393"/>
        <v>0</v>
      </c>
      <c r="BO177" s="61">
        <f t="shared" si="393"/>
        <v>350</v>
      </c>
      <c r="BP177" s="61">
        <f t="shared" si="393"/>
        <v>6136956</v>
      </c>
      <c r="BQ177" s="61">
        <f t="shared" si="393"/>
        <v>159</v>
      </c>
      <c r="BR177" s="61">
        <f t="shared" si="393"/>
        <v>2787931.44</v>
      </c>
      <c r="BS177" s="61">
        <f t="shared" si="393"/>
        <v>108</v>
      </c>
      <c r="BT177" s="61">
        <f t="shared" si="393"/>
        <v>1893689.2799999998</v>
      </c>
      <c r="BU177" s="61">
        <f t="shared" si="393"/>
        <v>366</v>
      </c>
      <c r="BV177" s="61">
        <f t="shared" si="393"/>
        <v>6417502.5600000005</v>
      </c>
      <c r="BW177" s="61">
        <f t="shared" si="393"/>
        <v>0</v>
      </c>
      <c r="BX177" s="61">
        <f t="shared" si="393"/>
        <v>0</v>
      </c>
      <c r="BY177" s="61">
        <f t="shared" si="393"/>
        <v>0</v>
      </c>
      <c r="BZ177" s="61">
        <f t="shared" si="393"/>
        <v>0</v>
      </c>
      <c r="CA177" s="61">
        <f t="shared" si="393"/>
        <v>115</v>
      </c>
      <c r="CB177" s="61">
        <f t="shared" ref="CB177:EM177" si="394">CB178</f>
        <v>2016428.4</v>
      </c>
      <c r="CC177" s="61">
        <f t="shared" si="394"/>
        <v>3</v>
      </c>
      <c r="CD177" s="61">
        <f t="shared" si="394"/>
        <v>52602.48</v>
      </c>
      <c r="CE177" s="61">
        <f t="shared" si="394"/>
        <v>56</v>
      </c>
      <c r="CF177" s="61">
        <f t="shared" si="394"/>
        <v>981912.96</v>
      </c>
      <c r="CG177" s="61">
        <f t="shared" si="394"/>
        <v>284</v>
      </c>
      <c r="CH177" s="61">
        <f t="shared" si="394"/>
        <v>4979701.4399999995</v>
      </c>
      <c r="CI177" s="61">
        <f t="shared" si="394"/>
        <v>92</v>
      </c>
      <c r="CJ177" s="61">
        <f t="shared" si="394"/>
        <v>1613142.72</v>
      </c>
      <c r="CK177" s="61">
        <f t="shared" si="394"/>
        <v>350</v>
      </c>
      <c r="CL177" s="61">
        <f t="shared" si="394"/>
        <v>6136956</v>
      </c>
      <c r="CM177" s="61">
        <f t="shared" si="394"/>
        <v>100</v>
      </c>
      <c r="CN177" s="61">
        <f t="shared" si="394"/>
        <v>2104099.1999999997</v>
      </c>
      <c r="CO177" s="61">
        <f t="shared" si="394"/>
        <v>0</v>
      </c>
      <c r="CP177" s="61">
        <f t="shared" si="394"/>
        <v>0</v>
      </c>
      <c r="CQ177" s="61">
        <f t="shared" si="394"/>
        <v>0</v>
      </c>
      <c r="CR177" s="61">
        <f t="shared" si="394"/>
        <v>0</v>
      </c>
      <c r="CS177" s="61">
        <f t="shared" si="394"/>
        <v>45</v>
      </c>
      <c r="CT177" s="61">
        <f t="shared" si="394"/>
        <v>946844.64</v>
      </c>
      <c r="CU177" s="61">
        <f t="shared" si="394"/>
        <v>25</v>
      </c>
      <c r="CV177" s="61">
        <f t="shared" si="394"/>
        <v>526024.79999999993</v>
      </c>
      <c r="CW177" s="61">
        <f t="shared" si="394"/>
        <v>0</v>
      </c>
      <c r="CX177" s="61">
        <f t="shared" si="394"/>
        <v>0</v>
      </c>
      <c r="CY177" s="61">
        <f t="shared" si="394"/>
        <v>0</v>
      </c>
      <c r="CZ177" s="61">
        <f t="shared" si="394"/>
        <v>0</v>
      </c>
      <c r="DA177" s="61">
        <f t="shared" si="394"/>
        <v>10</v>
      </c>
      <c r="DB177" s="61">
        <f t="shared" si="394"/>
        <v>210409.91999999998</v>
      </c>
      <c r="DC177" s="61">
        <f t="shared" si="394"/>
        <v>57</v>
      </c>
      <c r="DD177" s="61">
        <f t="shared" si="394"/>
        <v>1199336.544</v>
      </c>
      <c r="DE177" s="61">
        <f t="shared" si="394"/>
        <v>142</v>
      </c>
      <c r="DF177" s="61">
        <f t="shared" si="394"/>
        <v>2987820.8640000001</v>
      </c>
      <c r="DG177" s="61">
        <f t="shared" si="394"/>
        <v>0</v>
      </c>
      <c r="DH177" s="61">
        <f t="shared" si="394"/>
        <v>0</v>
      </c>
      <c r="DI177" s="61">
        <f t="shared" si="394"/>
        <v>275</v>
      </c>
      <c r="DJ177" s="61">
        <f t="shared" si="394"/>
        <v>5786272.7999999998</v>
      </c>
      <c r="DK177" s="61">
        <f t="shared" si="394"/>
        <v>22</v>
      </c>
      <c r="DL177" s="61">
        <f t="shared" si="394"/>
        <v>462901.82399999996</v>
      </c>
      <c r="DM177" s="61">
        <f t="shared" si="394"/>
        <v>30</v>
      </c>
      <c r="DN177" s="61">
        <f t="shared" si="394"/>
        <v>631229.76</v>
      </c>
      <c r="DO177" s="61">
        <f t="shared" si="394"/>
        <v>4</v>
      </c>
      <c r="DP177" s="61">
        <f t="shared" si="394"/>
        <v>84163.967999999993</v>
      </c>
      <c r="DQ177" s="61">
        <f t="shared" si="394"/>
        <v>0</v>
      </c>
      <c r="DR177" s="61">
        <f t="shared" si="394"/>
        <v>0</v>
      </c>
      <c r="DS177" s="61">
        <f t="shared" si="394"/>
        <v>10</v>
      </c>
      <c r="DT177" s="61">
        <f t="shared" si="394"/>
        <v>210409.91999999998</v>
      </c>
      <c r="DU177" s="61">
        <f t="shared" si="394"/>
        <v>4</v>
      </c>
      <c r="DV177" s="61">
        <f t="shared" si="394"/>
        <v>84163.967999999993</v>
      </c>
      <c r="DW177" s="61">
        <f t="shared" si="394"/>
        <v>10</v>
      </c>
      <c r="DX177" s="61">
        <f t="shared" si="394"/>
        <v>279294.12</v>
      </c>
      <c r="DY177" s="61">
        <f t="shared" si="394"/>
        <v>16</v>
      </c>
      <c r="DZ177" s="61">
        <f t="shared" si="394"/>
        <v>515003.32799999998</v>
      </c>
      <c r="EA177" s="61">
        <f t="shared" si="394"/>
        <v>0</v>
      </c>
      <c r="EB177" s="61">
        <f t="shared" si="394"/>
        <v>0</v>
      </c>
      <c r="EC177" s="61">
        <f t="shared" si="394"/>
        <v>0</v>
      </c>
      <c r="ED177" s="61">
        <f t="shared" si="394"/>
        <v>0</v>
      </c>
      <c r="EE177" s="61">
        <f t="shared" si="394"/>
        <v>0</v>
      </c>
      <c r="EF177" s="61">
        <f t="shared" si="394"/>
        <v>0</v>
      </c>
      <c r="EG177" s="61">
        <f t="shared" si="394"/>
        <v>0</v>
      </c>
      <c r="EH177" s="61">
        <f t="shared" si="394"/>
        <v>0</v>
      </c>
      <c r="EI177" s="61">
        <f t="shared" si="394"/>
        <v>0</v>
      </c>
      <c r="EJ177" s="61">
        <f t="shared" si="394"/>
        <v>0</v>
      </c>
      <c r="EK177" s="61">
        <f t="shared" si="394"/>
        <v>0</v>
      </c>
      <c r="EL177" s="61">
        <f t="shared" si="394"/>
        <v>0</v>
      </c>
      <c r="EM177" s="61">
        <f t="shared" si="394"/>
        <v>0</v>
      </c>
      <c r="EN177" s="61">
        <f t="shared" ref="EN177:ER177" si="395">EN178</f>
        <v>0</v>
      </c>
      <c r="EO177" s="61"/>
      <c r="EP177" s="61"/>
      <c r="EQ177" s="61">
        <f t="shared" si="395"/>
        <v>2944</v>
      </c>
      <c r="ER177" s="61">
        <f t="shared" si="395"/>
        <v>54525977.351999998</v>
      </c>
    </row>
    <row r="178" spans="1:148" s="221" customFormat="1" x14ac:dyDescent="0.25">
      <c r="A178" s="54"/>
      <c r="B178" s="54">
        <v>117</v>
      </c>
      <c r="C178" s="218" t="s">
        <v>517</v>
      </c>
      <c r="D178" s="156" t="s">
        <v>518</v>
      </c>
      <c r="E178" s="64">
        <v>13916</v>
      </c>
      <c r="F178" s="65">
        <v>0.9</v>
      </c>
      <c r="G178" s="66"/>
      <c r="H178" s="119">
        <v>1</v>
      </c>
      <c r="I178" s="120"/>
      <c r="J178" s="127"/>
      <c r="K178" s="118">
        <v>1.4</v>
      </c>
      <c r="L178" s="118">
        <v>1.68</v>
      </c>
      <c r="M178" s="118">
        <v>2.23</v>
      </c>
      <c r="N178" s="121">
        <v>2.57</v>
      </c>
      <c r="O178" s="69"/>
      <c r="P178" s="70">
        <f>O178*E178*F178*H178*K178*$P$9</f>
        <v>0</v>
      </c>
      <c r="Q178" s="122"/>
      <c r="R178" s="70">
        <f>Q178*E178*F178*H178*K178*$R$9</f>
        <v>0</v>
      </c>
      <c r="S178" s="71"/>
      <c r="T178" s="71">
        <f>S178*E178*F178*H178*K178*$T$9</f>
        <v>0</v>
      </c>
      <c r="U178" s="69"/>
      <c r="V178" s="70">
        <f>SUM(U178*E178*F178*H178*K178*$V$9)</f>
        <v>0</v>
      </c>
      <c r="W178" s="69"/>
      <c r="X178" s="71">
        <f>SUM(W178*E178*F178*H178*K178*$X$9)</f>
        <v>0</v>
      </c>
      <c r="Y178" s="69"/>
      <c r="Z178" s="70">
        <f>SUM(Y178*E178*F178*H178*K178*$Z$9)</f>
        <v>0</v>
      </c>
      <c r="AA178" s="71">
        <v>10</v>
      </c>
      <c r="AB178" s="70">
        <f>SUM(AA178*E178*F178*H178*K178*$AB$9)</f>
        <v>175341.59999999998</v>
      </c>
      <c r="AC178" s="70"/>
      <c r="AD178" s="70"/>
      <c r="AE178" s="71">
        <v>20</v>
      </c>
      <c r="AF178" s="70">
        <f>SUM(AE178*E178*F178*H178*K178*$AF$9)</f>
        <v>350683.19999999995</v>
      </c>
      <c r="AG178" s="71"/>
      <c r="AH178" s="70">
        <f>SUM(AG178*E178*F178*H178*L178*$AH$9)</f>
        <v>0</v>
      </c>
      <c r="AI178" s="71">
        <v>8</v>
      </c>
      <c r="AJ178" s="70">
        <f>SUM(AI178*E178*F178*H178*L178*$AJ$9)</f>
        <v>168327.93599999999</v>
      </c>
      <c r="AK178" s="69"/>
      <c r="AL178" s="70">
        <f>SUM(AK178*E178*F178*H178*K178*$AL$9)</f>
        <v>0</v>
      </c>
      <c r="AM178" s="71"/>
      <c r="AN178" s="71">
        <f>SUM(AM178*E178*F178*H178*K178*$AN$9)</f>
        <v>0</v>
      </c>
      <c r="AO178" s="69"/>
      <c r="AP178" s="70">
        <f>SUM(AO178*E178*F178*H178*K178*$AP$9)</f>
        <v>0</v>
      </c>
      <c r="AQ178" s="69">
        <v>156</v>
      </c>
      <c r="AR178" s="70">
        <f>SUM(AQ178*E178*F178*H178*K178*$AR$9)</f>
        <v>2735328.96</v>
      </c>
      <c r="AS178" s="71"/>
      <c r="AT178" s="70">
        <f>SUM(E178*F178*H178*K178*AS178*$AT$9)</f>
        <v>0</v>
      </c>
      <c r="AU178" s="71"/>
      <c r="AV178" s="70">
        <f>SUM(AU178*E178*F178*H178*K178*$AV$9)</f>
        <v>0</v>
      </c>
      <c r="AW178" s="69"/>
      <c r="AX178" s="70">
        <f>SUM(AW178*E178*F178*H178*K178*$AX$9)</f>
        <v>0</v>
      </c>
      <c r="AY178" s="69">
        <v>5</v>
      </c>
      <c r="AZ178" s="71">
        <f>SUM(AY178*E178*F178*H178*K178*$AZ$9)</f>
        <v>87670.799999999988</v>
      </c>
      <c r="BA178" s="69">
        <v>40</v>
      </c>
      <c r="BB178" s="70">
        <f>SUM(BA178*E178*F178*H178*K178*$BB$9)</f>
        <v>701366.39999999991</v>
      </c>
      <c r="BC178" s="69">
        <v>4</v>
      </c>
      <c r="BD178" s="70">
        <f>SUM(BC178*E178*F178*H178*K178*$BD$9)</f>
        <v>70136.639999999999</v>
      </c>
      <c r="BE178" s="69"/>
      <c r="BF178" s="70">
        <f>SUM(BE178*E178*F178*H178*K178*$BF$9)</f>
        <v>0</v>
      </c>
      <c r="BG178" s="69">
        <v>52</v>
      </c>
      <c r="BH178" s="70">
        <f>SUM(BG178*E178*F178*H178*K178*$BH$9)</f>
        <v>911776.32000000007</v>
      </c>
      <c r="BI178" s="69">
        <v>16</v>
      </c>
      <c r="BJ178" s="70">
        <f>BI178*E178*F178*H178*K178*$BJ$9</f>
        <v>280546.56</v>
      </c>
      <c r="BK178" s="69"/>
      <c r="BL178" s="70">
        <f>BK178*E178*F178*H178*K178*$BL$9</f>
        <v>0</v>
      </c>
      <c r="BM178" s="69"/>
      <c r="BN178" s="70">
        <f>BM178*E178*F178*H178*K178*$BN$9</f>
        <v>0</v>
      </c>
      <c r="BO178" s="69">
        <v>350</v>
      </c>
      <c r="BP178" s="70">
        <f>SUM(BO178*E178*F178*H178*K178*$BP$9)</f>
        <v>6136956</v>
      </c>
      <c r="BQ178" s="69">
        <v>159</v>
      </c>
      <c r="BR178" s="70">
        <f>SUM(BQ178*E178*F178*H178*K178*$BR$9)</f>
        <v>2787931.44</v>
      </c>
      <c r="BS178" s="69">
        <v>108</v>
      </c>
      <c r="BT178" s="70">
        <f>SUM(BS178*E178*F178*H178*K178*$BT$9)</f>
        <v>1893689.2799999998</v>
      </c>
      <c r="BU178" s="69">
        <v>366</v>
      </c>
      <c r="BV178" s="70">
        <f>SUM(BU178*E178*F178*H178*K178*$BV$9)</f>
        <v>6417502.5600000005</v>
      </c>
      <c r="BW178" s="69"/>
      <c r="BX178" s="70">
        <f>SUM(BW178*E178*F178*H178*K178*$BX$9)</f>
        <v>0</v>
      </c>
      <c r="BY178" s="73"/>
      <c r="BZ178" s="74">
        <f>BY178*E178*F178*H178*K178*$BZ$9</f>
        <v>0</v>
      </c>
      <c r="CA178" s="69">
        <v>115</v>
      </c>
      <c r="CB178" s="70">
        <f>SUM(CA178*E178*F178*H178*K178*$CB$9)</f>
        <v>2016428.4</v>
      </c>
      <c r="CC178" s="71">
        <v>3</v>
      </c>
      <c r="CD178" s="70">
        <f>SUM(CC178*E178*F178*H178*K178*$CD$9)</f>
        <v>52602.48</v>
      </c>
      <c r="CE178" s="69">
        <v>56</v>
      </c>
      <c r="CF178" s="70">
        <f>SUM(CE178*E178*F178*H178*K178*$CF$9)</f>
        <v>981912.96</v>
      </c>
      <c r="CG178" s="69">
        <v>284</v>
      </c>
      <c r="CH178" s="70">
        <f>SUM(CG178*E178*F178*H178*K178*$CH$9)</f>
        <v>4979701.4399999995</v>
      </c>
      <c r="CI178" s="69">
        <v>92</v>
      </c>
      <c r="CJ178" s="70">
        <f>CI178*E178*F178*H178*K178*$CJ$9</f>
        <v>1613142.72</v>
      </c>
      <c r="CK178" s="69">
        <v>350</v>
      </c>
      <c r="CL178" s="70">
        <f>SUM(CK178*E178*F178*H178*K178*$CL$9)</f>
        <v>6136956</v>
      </c>
      <c r="CM178" s="71">
        <v>100</v>
      </c>
      <c r="CN178" s="70">
        <f>SUM(CM178*E178*F178*H178*L178*$CN$9)</f>
        <v>2104099.1999999997</v>
      </c>
      <c r="CO178" s="69"/>
      <c r="CP178" s="70">
        <f>SUM(CO178*E178*F178*H178*L178*$CP$9)</f>
        <v>0</v>
      </c>
      <c r="CQ178" s="69"/>
      <c r="CR178" s="70">
        <f>SUM(CQ178*E178*F178*H178*L178*$CR$9)</f>
        <v>0</v>
      </c>
      <c r="CS178" s="71">
        <v>45</v>
      </c>
      <c r="CT178" s="70">
        <f>SUM(CS178*E178*F178*H178*L178*$CT$9)</f>
        <v>946844.64</v>
      </c>
      <c r="CU178" s="80">
        <v>25</v>
      </c>
      <c r="CV178" s="70">
        <f>SUM(CU178*E178*F178*H178*L178*$CV$9)</f>
        <v>526024.79999999993</v>
      </c>
      <c r="CW178" s="71"/>
      <c r="CX178" s="70">
        <f>SUM(CW178*E178*F178*H178*L178*$CX$9)</f>
        <v>0</v>
      </c>
      <c r="CY178" s="69"/>
      <c r="CZ178" s="70">
        <f>SUM(CY178*E178*F178*H178*L178*$CZ$9)</f>
        <v>0</v>
      </c>
      <c r="DA178" s="69">
        <v>10</v>
      </c>
      <c r="DB178" s="70">
        <f>SUM(DA178*E178*F178*H178*L178*$DB$9)</f>
        <v>210409.91999999998</v>
      </c>
      <c r="DC178" s="69">
        <v>57</v>
      </c>
      <c r="DD178" s="70">
        <f>SUM(DC178*E178*F178*H178*L178*$DD$9)</f>
        <v>1199336.544</v>
      </c>
      <c r="DE178" s="71">
        <v>142</v>
      </c>
      <c r="DF178" s="70">
        <f>SUM(DE178*E178*F178*H178*L178*$DF$9)</f>
        <v>2987820.8640000001</v>
      </c>
      <c r="DG178" s="69"/>
      <c r="DH178" s="70">
        <f>SUM(DG178*E178*F178*H178*L178*$DH$9)</f>
        <v>0</v>
      </c>
      <c r="DI178" s="69">
        <v>275</v>
      </c>
      <c r="DJ178" s="70">
        <f>SUM(DI178*E178*F178*H178*L178*$DJ$9)</f>
        <v>5786272.7999999998</v>
      </c>
      <c r="DK178" s="69">
        <v>22</v>
      </c>
      <c r="DL178" s="70">
        <f>SUM(DK178*E178*F178*H178*L178*$DL$9)</f>
        <v>462901.82399999996</v>
      </c>
      <c r="DM178" s="69">
        <v>30</v>
      </c>
      <c r="DN178" s="71">
        <f>SUM(DM178*E178*F178*H178*L178*$DN$9)</f>
        <v>631229.76</v>
      </c>
      <c r="DO178" s="69">
        <v>4</v>
      </c>
      <c r="DP178" s="70">
        <f>SUM(DO178*E178*F178*H178*L178*$DP$9)</f>
        <v>84163.967999999993</v>
      </c>
      <c r="DQ178" s="69"/>
      <c r="DR178" s="70">
        <f>DQ178*E178*F178*H178*L178*$DR$9</f>
        <v>0</v>
      </c>
      <c r="DS178" s="69">
        <v>10</v>
      </c>
      <c r="DT178" s="70">
        <f>SUM(DS178*E178*F178*H178*L178*$DT$9)</f>
        <v>210409.91999999998</v>
      </c>
      <c r="DU178" s="69">
        <v>4</v>
      </c>
      <c r="DV178" s="70">
        <f>SUM(DU178*E178*F178*H178*L178*$DV$9)</f>
        <v>84163.967999999993</v>
      </c>
      <c r="DW178" s="69">
        <v>10</v>
      </c>
      <c r="DX178" s="70">
        <f>SUM(DW178*E178*F178*H178*M178*$DX$9)</f>
        <v>279294.12</v>
      </c>
      <c r="DY178" s="69">
        <v>16</v>
      </c>
      <c r="DZ178" s="70">
        <f>SUM(DY178*E178*F178*H178*N178*$DZ$9)</f>
        <v>515003.32799999998</v>
      </c>
      <c r="EA178" s="131"/>
      <c r="EB178" s="70">
        <f>SUM(EA178*E178*F178*H178*K178*$EB$9)</f>
        <v>0</v>
      </c>
      <c r="EC178" s="69"/>
      <c r="ED178" s="70">
        <f>SUM(EC178*E178*F178*H178*K178*$ED$9)</f>
        <v>0</v>
      </c>
      <c r="EE178" s="69"/>
      <c r="EF178" s="70">
        <f>SUM(EE178*E178*F178*H178*K178*$EF$9)</f>
        <v>0</v>
      </c>
      <c r="EG178" s="69"/>
      <c r="EH178" s="70">
        <f>SUM(EG178*E178*F178*H178*K178*$EH$9)</f>
        <v>0</v>
      </c>
      <c r="EI178" s="69"/>
      <c r="EJ178" s="70">
        <f>EI178*E178*F178*H178*K178*$EJ$9</f>
        <v>0</v>
      </c>
      <c r="EK178" s="69"/>
      <c r="EL178" s="70">
        <f>EK178*E178*F178*H178*K178*$EL$9</f>
        <v>0</v>
      </c>
      <c r="EM178" s="69"/>
      <c r="EN178" s="70"/>
      <c r="EO178" s="75"/>
      <c r="EP178" s="75"/>
      <c r="EQ178" s="76">
        <f>SUM(O178,Y178,Q178,S178,AA178,U178,W178,AE178,AG178,AI178,AK178,AM178,AS178,AU178,AW178,AQ178,CM178,CS178,CW178,CA178,CC178,DC178,DE178,DG178,DI178,DK178,DM178,DO178,AY178,AO178,BA178,BC178,BE178,BG178,BI178,BK178,BM178,BO178,BQ178,BS178,BU178,EE178,EG178,EA178,EC178,BW178,BY178,CU178,CO178,CQ178,CY178,DA178,CE178,CG178,CI178,CK178,DQ178,DS178,DU178,DW178,DY178,EI178,EK178,EM178)</f>
        <v>2944</v>
      </c>
      <c r="ER178" s="76">
        <f>SUM(P178,Z178,R178,T178,AB178,V178,X178,AF178,AH178,AJ178,AL178,AN178,AT178,AV178,AX178,AR178,CN178,CT178,CX178,CB178,CD178,DD178,DF178,DH178,DJ178,DL178,DN178,DP178,AZ178,AP178,BB178,BD178,BF178,BH178,BJ178,BL178,BN178,BP178,BR178,BT178,BV178,EF178,EH178,EB178,ED178,BX178,BZ178,CV178,CP178,CR178,CZ178,DB178,CF178,CH178,CJ178,CL178,DR178,DT178,DV178,DX178,DZ178,EJ178,EL178,EN178)</f>
        <v>54525977.351999998</v>
      </c>
    </row>
    <row r="179" spans="1:148" s="116" customFormat="1" ht="15" x14ac:dyDescent="0.25">
      <c r="A179" s="53">
        <v>24</v>
      </c>
      <c r="B179" s="53"/>
      <c r="C179" s="77" t="s">
        <v>519</v>
      </c>
      <c r="D179" s="157" t="s">
        <v>520</v>
      </c>
      <c r="E179" s="64">
        <v>13916</v>
      </c>
      <c r="F179" s="124"/>
      <c r="G179" s="66"/>
      <c r="H179" s="57"/>
      <c r="I179" s="112"/>
      <c r="J179" s="113"/>
      <c r="K179" s="125">
        <v>1.4</v>
      </c>
      <c r="L179" s="125">
        <v>1.68</v>
      </c>
      <c r="M179" s="125">
        <v>2.23</v>
      </c>
      <c r="N179" s="115">
        <v>2.57</v>
      </c>
      <c r="O179" s="61">
        <f>O180</f>
        <v>5</v>
      </c>
      <c r="P179" s="61">
        <f t="shared" ref="P179:CA179" si="396">P180</f>
        <v>142221.51999999999</v>
      </c>
      <c r="Q179" s="61">
        <f t="shared" si="396"/>
        <v>0</v>
      </c>
      <c r="R179" s="61">
        <f t="shared" si="396"/>
        <v>0</v>
      </c>
      <c r="S179" s="61">
        <f t="shared" si="396"/>
        <v>0</v>
      </c>
      <c r="T179" s="61">
        <f t="shared" si="396"/>
        <v>0</v>
      </c>
      <c r="U179" s="61">
        <f t="shared" si="396"/>
        <v>0</v>
      </c>
      <c r="V179" s="61">
        <f t="shared" si="396"/>
        <v>0</v>
      </c>
      <c r="W179" s="61">
        <f t="shared" si="396"/>
        <v>0</v>
      </c>
      <c r="X179" s="61">
        <f t="shared" si="396"/>
        <v>0</v>
      </c>
      <c r="Y179" s="61">
        <f t="shared" si="396"/>
        <v>0</v>
      </c>
      <c r="Z179" s="61">
        <f t="shared" si="396"/>
        <v>0</v>
      </c>
      <c r="AA179" s="61">
        <f t="shared" si="396"/>
        <v>5</v>
      </c>
      <c r="AB179" s="61">
        <f t="shared" si="396"/>
        <v>142221.51999999999</v>
      </c>
      <c r="AC179" s="61">
        <f t="shared" si="396"/>
        <v>0</v>
      </c>
      <c r="AD179" s="61">
        <f t="shared" si="396"/>
        <v>0</v>
      </c>
      <c r="AE179" s="61">
        <f t="shared" si="396"/>
        <v>15</v>
      </c>
      <c r="AF179" s="61">
        <f t="shared" si="396"/>
        <v>426664.55999999994</v>
      </c>
      <c r="AG179" s="61">
        <f t="shared" si="396"/>
        <v>0</v>
      </c>
      <c r="AH179" s="61">
        <f t="shared" si="396"/>
        <v>0</v>
      </c>
      <c r="AI179" s="61">
        <f t="shared" si="396"/>
        <v>0</v>
      </c>
      <c r="AJ179" s="61">
        <f t="shared" si="396"/>
        <v>0</v>
      </c>
      <c r="AK179" s="61">
        <f t="shared" si="396"/>
        <v>0</v>
      </c>
      <c r="AL179" s="61">
        <f t="shared" si="396"/>
        <v>0</v>
      </c>
      <c r="AM179" s="61">
        <f t="shared" si="396"/>
        <v>0</v>
      </c>
      <c r="AN179" s="61">
        <f t="shared" si="396"/>
        <v>0</v>
      </c>
      <c r="AO179" s="61">
        <f t="shared" si="396"/>
        <v>0</v>
      </c>
      <c r="AP179" s="61">
        <f t="shared" si="396"/>
        <v>0</v>
      </c>
      <c r="AQ179" s="61">
        <f t="shared" si="396"/>
        <v>0</v>
      </c>
      <c r="AR179" s="61">
        <f t="shared" si="396"/>
        <v>0</v>
      </c>
      <c r="AS179" s="61">
        <f t="shared" si="396"/>
        <v>0</v>
      </c>
      <c r="AT179" s="61">
        <f t="shared" si="396"/>
        <v>0</v>
      </c>
      <c r="AU179" s="61">
        <f t="shared" si="396"/>
        <v>0</v>
      </c>
      <c r="AV179" s="61">
        <f t="shared" si="396"/>
        <v>0</v>
      </c>
      <c r="AW179" s="61">
        <f t="shared" si="396"/>
        <v>0</v>
      </c>
      <c r="AX179" s="61">
        <f t="shared" si="396"/>
        <v>0</v>
      </c>
      <c r="AY179" s="61">
        <f t="shared" si="396"/>
        <v>0</v>
      </c>
      <c r="AZ179" s="61">
        <f t="shared" si="396"/>
        <v>0</v>
      </c>
      <c r="BA179" s="61">
        <f t="shared" si="396"/>
        <v>50</v>
      </c>
      <c r="BB179" s="61">
        <f t="shared" si="396"/>
        <v>1422215.2</v>
      </c>
      <c r="BC179" s="61">
        <f t="shared" si="396"/>
        <v>0</v>
      </c>
      <c r="BD179" s="61">
        <f t="shared" si="396"/>
        <v>0</v>
      </c>
      <c r="BE179" s="61">
        <f t="shared" si="396"/>
        <v>0</v>
      </c>
      <c r="BF179" s="61">
        <f t="shared" si="396"/>
        <v>0</v>
      </c>
      <c r="BG179" s="61">
        <f t="shared" si="396"/>
        <v>2</v>
      </c>
      <c r="BH179" s="61">
        <f t="shared" si="396"/>
        <v>56888.608</v>
      </c>
      <c r="BI179" s="61">
        <f t="shared" si="396"/>
        <v>4</v>
      </c>
      <c r="BJ179" s="61">
        <f t="shared" si="396"/>
        <v>113777.216</v>
      </c>
      <c r="BK179" s="61">
        <f t="shared" si="396"/>
        <v>0</v>
      </c>
      <c r="BL179" s="61">
        <f t="shared" si="396"/>
        <v>0</v>
      </c>
      <c r="BM179" s="61">
        <f t="shared" si="396"/>
        <v>0</v>
      </c>
      <c r="BN179" s="61">
        <f t="shared" si="396"/>
        <v>0</v>
      </c>
      <c r="BO179" s="61">
        <f t="shared" si="396"/>
        <v>0</v>
      </c>
      <c r="BP179" s="61">
        <f t="shared" si="396"/>
        <v>0</v>
      </c>
      <c r="BQ179" s="61">
        <f t="shared" si="396"/>
        <v>0</v>
      </c>
      <c r="BR179" s="61">
        <f t="shared" si="396"/>
        <v>0</v>
      </c>
      <c r="BS179" s="61">
        <f t="shared" si="396"/>
        <v>0</v>
      </c>
      <c r="BT179" s="61">
        <f t="shared" si="396"/>
        <v>0</v>
      </c>
      <c r="BU179" s="61">
        <f t="shared" si="396"/>
        <v>0</v>
      </c>
      <c r="BV179" s="61">
        <f t="shared" si="396"/>
        <v>0</v>
      </c>
      <c r="BW179" s="61">
        <f t="shared" si="396"/>
        <v>0</v>
      </c>
      <c r="BX179" s="61">
        <f t="shared" si="396"/>
        <v>0</v>
      </c>
      <c r="BY179" s="61">
        <f t="shared" si="396"/>
        <v>0</v>
      </c>
      <c r="BZ179" s="61">
        <f t="shared" si="396"/>
        <v>0</v>
      </c>
      <c r="CA179" s="61">
        <f t="shared" si="396"/>
        <v>0</v>
      </c>
      <c r="CB179" s="61">
        <f t="shared" ref="CB179:EM179" si="397">CB180</f>
        <v>0</v>
      </c>
      <c r="CC179" s="61">
        <f t="shared" si="397"/>
        <v>103</v>
      </c>
      <c r="CD179" s="61">
        <f t="shared" si="397"/>
        <v>2929763.3119999995</v>
      </c>
      <c r="CE179" s="61">
        <f t="shared" si="397"/>
        <v>2</v>
      </c>
      <c r="CF179" s="61">
        <f t="shared" si="397"/>
        <v>56888.608</v>
      </c>
      <c r="CG179" s="61">
        <f t="shared" si="397"/>
        <v>3</v>
      </c>
      <c r="CH179" s="61">
        <f t="shared" si="397"/>
        <v>85332.911999999997</v>
      </c>
      <c r="CI179" s="61">
        <f t="shared" si="397"/>
        <v>0</v>
      </c>
      <c r="CJ179" s="61">
        <f t="shared" si="397"/>
        <v>0</v>
      </c>
      <c r="CK179" s="61">
        <f t="shared" si="397"/>
        <v>21</v>
      </c>
      <c r="CL179" s="61">
        <f t="shared" si="397"/>
        <v>597330.38399999996</v>
      </c>
      <c r="CM179" s="61">
        <f t="shared" si="397"/>
        <v>0</v>
      </c>
      <c r="CN179" s="61">
        <f t="shared" si="397"/>
        <v>0</v>
      </c>
      <c r="CO179" s="61">
        <f t="shared" si="397"/>
        <v>0</v>
      </c>
      <c r="CP179" s="61">
        <f t="shared" si="397"/>
        <v>0</v>
      </c>
      <c r="CQ179" s="61">
        <f t="shared" si="397"/>
        <v>0</v>
      </c>
      <c r="CR179" s="61">
        <f t="shared" si="397"/>
        <v>0</v>
      </c>
      <c r="CS179" s="61">
        <f t="shared" si="397"/>
        <v>0</v>
      </c>
      <c r="CT179" s="61">
        <f t="shared" si="397"/>
        <v>0</v>
      </c>
      <c r="CU179" s="61">
        <f t="shared" si="397"/>
        <v>0</v>
      </c>
      <c r="CV179" s="61">
        <f t="shared" si="397"/>
        <v>0</v>
      </c>
      <c r="CW179" s="61">
        <f t="shared" si="397"/>
        <v>0</v>
      </c>
      <c r="CX179" s="61">
        <f t="shared" si="397"/>
        <v>0</v>
      </c>
      <c r="CY179" s="61">
        <f t="shared" si="397"/>
        <v>1</v>
      </c>
      <c r="CZ179" s="61">
        <f t="shared" si="397"/>
        <v>34133.164799999999</v>
      </c>
      <c r="DA179" s="61">
        <f t="shared" si="397"/>
        <v>3</v>
      </c>
      <c r="DB179" s="61">
        <f t="shared" si="397"/>
        <v>102399.4944</v>
      </c>
      <c r="DC179" s="61">
        <f t="shared" si="397"/>
        <v>8</v>
      </c>
      <c r="DD179" s="61">
        <f t="shared" si="397"/>
        <v>273065.31839999999</v>
      </c>
      <c r="DE179" s="61">
        <f t="shared" si="397"/>
        <v>12</v>
      </c>
      <c r="DF179" s="61">
        <f t="shared" si="397"/>
        <v>409597.97759999998</v>
      </c>
      <c r="DG179" s="61">
        <f t="shared" si="397"/>
        <v>100</v>
      </c>
      <c r="DH179" s="61">
        <f t="shared" si="397"/>
        <v>3413316.48</v>
      </c>
      <c r="DI179" s="61">
        <f t="shared" si="397"/>
        <v>12</v>
      </c>
      <c r="DJ179" s="61">
        <f t="shared" si="397"/>
        <v>409597.97759999998</v>
      </c>
      <c r="DK179" s="61">
        <f t="shared" si="397"/>
        <v>14</v>
      </c>
      <c r="DL179" s="61">
        <f t="shared" si="397"/>
        <v>477864.30719999992</v>
      </c>
      <c r="DM179" s="61">
        <f t="shared" si="397"/>
        <v>10</v>
      </c>
      <c r="DN179" s="61">
        <f t="shared" si="397"/>
        <v>341331.64799999999</v>
      </c>
      <c r="DO179" s="61">
        <f t="shared" si="397"/>
        <v>4</v>
      </c>
      <c r="DP179" s="61">
        <f t="shared" si="397"/>
        <v>136532.65919999999</v>
      </c>
      <c r="DQ179" s="61">
        <f t="shared" si="397"/>
        <v>0</v>
      </c>
      <c r="DR179" s="61">
        <f t="shared" si="397"/>
        <v>0</v>
      </c>
      <c r="DS179" s="61">
        <f t="shared" si="397"/>
        <v>4</v>
      </c>
      <c r="DT179" s="61">
        <f t="shared" si="397"/>
        <v>136532.65919999999</v>
      </c>
      <c r="DU179" s="61">
        <f t="shared" si="397"/>
        <v>1</v>
      </c>
      <c r="DV179" s="61">
        <f t="shared" si="397"/>
        <v>34133.164799999999</v>
      </c>
      <c r="DW179" s="61">
        <f t="shared" si="397"/>
        <v>0</v>
      </c>
      <c r="DX179" s="61">
        <f t="shared" si="397"/>
        <v>0</v>
      </c>
      <c r="DY179" s="61">
        <f t="shared" si="397"/>
        <v>0</v>
      </c>
      <c r="DZ179" s="61">
        <f t="shared" si="397"/>
        <v>0</v>
      </c>
      <c r="EA179" s="61">
        <f t="shared" si="397"/>
        <v>0</v>
      </c>
      <c r="EB179" s="61">
        <f t="shared" si="397"/>
        <v>0</v>
      </c>
      <c r="EC179" s="61">
        <f t="shared" si="397"/>
        <v>0</v>
      </c>
      <c r="ED179" s="61">
        <f t="shared" si="397"/>
        <v>0</v>
      </c>
      <c r="EE179" s="61">
        <f t="shared" si="397"/>
        <v>0</v>
      </c>
      <c r="EF179" s="61">
        <f t="shared" si="397"/>
        <v>0</v>
      </c>
      <c r="EG179" s="61">
        <f t="shared" si="397"/>
        <v>0</v>
      </c>
      <c r="EH179" s="61">
        <f t="shared" si="397"/>
        <v>0</v>
      </c>
      <c r="EI179" s="61">
        <f t="shared" si="397"/>
        <v>0</v>
      </c>
      <c r="EJ179" s="61">
        <f t="shared" si="397"/>
        <v>0</v>
      </c>
      <c r="EK179" s="61">
        <f t="shared" si="397"/>
        <v>0</v>
      </c>
      <c r="EL179" s="61">
        <f t="shared" si="397"/>
        <v>0</v>
      </c>
      <c r="EM179" s="61">
        <f t="shared" si="397"/>
        <v>0</v>
      </c>
      <c r="EN179" s="61">
        <f t="shared" ref="EN179:ER179" si="398">EN180</f>
        <v>0</v>
      </c>
      <c r="EO179" s="61"/>
      <c r="EP179" s="61"/>
      <c r="EQ179" s="61">
        <f t="shared" si="398"/>
        <v>379</v>
      </c>
      <c r="ER179" s="61">
        <f t="shared" si="398"/>
        <v>11741808.691199996</v>
      </c>
    </row>
    <row r="180" spans="1:148" s="221" customFormat="1" ht="45" x14ac:dyDescent="0.25">
      <c r="A180" s="54"/>
      <c r="B180" s="54">
        <v>118</v>
      </c>
      <c r="C180" s="218" t="s">
        <v>521</v>
      </c>
      <c r="D180" s="156" t="s">
        <v>522</v>
      </c>
      <c r="E180" s="64">
        <v>13916</v>
      </c>
      <c r="F180" s="65">
        <v>1.46</v>
      </c>
      <c r="G180" s="66"/>
      <c r="H180" s="119">
        <v>1</v>
      </c>
      <c r="I180" s="120"/>
      <c r="J180" s="127"/>
      <c r="K180" s="118">
        <v>1.4</v>
      </c>
      <c r="L180" s="118">
        <v>1.68</v>
      </c>
      <c r="M180" s="118">
        <v>2.23</v>
      </c>
      <c r="N180" s="121">
        <v>2.57</v>
      </c>
      <c r="O180" s="69">
        <v>5</v>
      </c>
      <c r="P180" s="70">
        <f>O180*E180*F180*H180*K180*$P$9</f>
        <v>142221.51999999999</v>
      </c>
      <c r="Q180" s="122"/>
      <c r="R180" s="70">
        <f>Q180*E180*F180*H180*K180*$R$9</f>
        <v>0</v>
      </c>
      <c r="S180" s="71"/>
      <c r="T180" s="71">
        <f>S180*E180*F180*H180*K180*$T$9</f>
        <v>0</v>
      </c>
      <c r="U180" s="69"/>
      <c r="V180" s="70">
        <f>SUM(U180*E180*F180*H180*K180*$V$9)</f>
        <v>0</v>
      </c>
      <c r="W180" s="69"/>
      <c r="X180" s="71">
        <f>SUM(W180*E180*F180*H180*K180*$X$9)</f>
        <v>0</v>
      </c>
      <c r="Y180" s="69"/>
      <c r="Z180" s="70">
        <f>SUM(Y180*E180*F180*H180*K180*$Z$9)</f>
        <v>0</v>
      </c>
      <c r="AA180" s="71">
        <v>5</v>
      </c>
      <c r="AB180" s="70">
        <f>SUM(AA180*E180*F180*H180*K180*$AB$9)</f>
        <v>142221.51999999999</v>
      </c>
      <c r="AC180" s="70"/>
      <c r="AD180" s="70"/>
      <c r="AE180" s="71">
        <v>15</v>
      </c>
      <c r="AF180" s="70">
        <f>SUM(AE180*E180*F180*H180*K180*$AF$9)</f>
        <v>426664.55999999994</v>
      </c>
      <c r="AG180" s="71"/>
      <c r="AH180" s="70">
        <f>SUM(AG180*E180*F180*H180*L180*$AH$9)</f>
        <v>0</v>
      </c>
      <c r="AI180" s="71"/>
      <c r="AJ180" s="70">
        <f>SUM(AI180*E180*F180*H180*L180*$AJ$9)</f>
        <v>0</v>
      </c>
      <c r="AK180" s="69"/>
      <c r="AL180" s="70">
        <f>SUM(AK180*E180*F180*H180*K180*$AL$9)</f>
        <v>0</v>
      </c>
      <c r="AM180" s="71"/>
      <c r="AN180" s="71">
        <f>SUM(AM180*E180*F180*H180*K180*$AN$9)</f>
        <v>0</v>
      </c>
      <c r="AO180" s="69"/>
      <c r="AP180" s="70">
        <f>SUM(AO180*E180*F180*H180*K180*$AP$9)</f>
        <v>0</v>
      </c>
      <c r="AQ180" s="131"/>
      <c r="AR180" s="70">
        <f>SUM(AQ180*E180*F180*H180*K180*$AR$9)</f>
        <v>0</v>
      </c>
      <c r="AS180" s="71"/>
      <c r="AT180" s="70">
        <f>SUM(E180*F180*H180*K180*AS180*$AT$9)</f>
        <v>0</v>
      </c>
      <c r="AU180" s="71"/>
      <c r="AV180" s="70">
        <f>SUM(AU180*E180*F180*H180*K180*$AV$9)</f>
        <v>0</v>
      </c>
      <c r="AW180" s="69"/>
      <c r="AX180" s="70">
        <f>SUM(AW180*E180*F180*H180*K180*$AX$9)</f>
        <v>0</v>
      </c>
      <c r="AY180" s="69"/>
      <c r="AZ180" s="71">
        <f>SUM(AY180*E180*F180*H180*K180*$AZ$9)</f>
        <v>0</v>
      </c>
      <c r="BA180" s="69">
        <v>50</v>
      </c>
      <c r="BB180" s="70">
        <f>SUM(BA180*E180*F180*H180*K180*$BB$9)</f>
        <v>1422215.2</v>
      </c>
      <c r="BC180" s="69"/>
      <c r="BD180" s="70">
        <f>SUM(BC180*E180*F180*H180*K180*$BD$9)</f>
        <v>0</v>
      </c>
      <c r="BE180" s="69"/>
      <c r="BF180" s="70">
        <f>SUM(BE180*E180*F180*H180*K180*$BF$9)</f>
        <v>0</v>
      </c>
      <c r="BG180" s="69">
        <v>2</v>
      </c>
      <c r="BH180" s="70">
        <f>SUM(BG180*E180*F180*H180*K180*$BH$9)</f>
        <v>56888.608</v>
      </c>
      <c r="BI180" s="69">
        <v>4</v>
      </c>
      <c r="BJ180" s="70">
        <f>BI180*E180*F180*H180*K180*$BJ$9</f>
        <v>113777.216</v>
      </c>
      <c r="BK180" s="69"/>
      <c r="BL180" s="70">
        <f>BK180*E180*F180*H180*K180*$BL$9</f>
        <v>0</v>
      </c>
      <c r="BM180" s="69"/>
      <c r="BN180" s="70">
        <f>BM180*E180*F180*H180*K180*$BN$9</f>
        <v>0</v>
      </c>
      <c r="BO180" s="69"/>
      <c r="BP180" s="70">
        <f>SUM(BO180*E180*F180*H180*K180*$BP$9)</f>
        <v>0</v>
      </c>
      <c r="BQ180" s="69"/>
      <c r="BR180" s="70">
        <f>SUM(BQ180*E180*F180*H180*K180*$BR$9)</f>
        <v>0</v>
      </c>
      <c r="BS180" s="69"/>
      <c r="BT180" s="70">
        <f>SUM(BS180*E180*F180*H180*K180*$BT$9)</f>
        <v>0</v>
      </c>
      <c r="BU180" s="69"/>
      <c r="BV180" s="70">
        <f>SUM(BU180*E180*F180*H180*K180*$BV$9)</f>
        <v>0</v>
      </c>
      <c r="BW180" s="69"/>
      <c r="BX180" s="70">
        <f>SUM(BW180*E180*F180*H180*K180*$BX$9)</f>
        <v>0</v>
      </c>
      <c r="BY180" s="73"/>
      <c r="BZ180" s="74">
        <f>BY180*E180*F180*H180*K180*$BZ$9</f>
        <v>0</v>
      </c>
      <c r="CA180" s="69"/>
      <c r="CB180" s="70">
        <f>SUM(CA180*E180*F180*H180*K180*$CB$9)</f>
        <v>0</v>
      </c>
      <c r="CC180" s="71">
        <v>103</v>
      </c>
      <c r="CD180" s="70">
        <f>SUM(CC180*E180*F180*H180*K180*$CD$9)</f>
        <v>2929763.3119999995</v>
      </c>
      <c r="CE180" s="69">
        <v>2</v>
      </c>
      <c r="CF180" s="70">
        <f>SUM(CE180*E180*F180*H180*K180*$CF$9)</f>
        <v>56888.608</v>
      </c>
      <c r="CG180" s="69">
        <v>3</v>
      </c>
      <c r="CH180" s="70">
        <f>SUM(CG180*E180*F180*H180*K180*$CH$9)</f>
        <v>85332.911999999997</v>
      </c>
      <c r="CI180" s="69"/>
      <c r="CJ180" s="70">
        <f>CI180*E180*F180*H180*K180*$CJ$9</f>
        <v>0</v>
      </c>
      <c r="CK180" s="69">
        <v>21</v>
      </c>
      <c r="CL180" s="70">
        <f>SUM(CK180*E180*F180*H180*K180*$CL$9)</f>
        <v>597330.38399999996</v>
      </c>
      <c r="CM180" s="71"/>
      <c r="CN180" s="70">
        <f>SUM(CM180*E180*F180*H180*L180*$CN$9)</f>
        <v>0</v>
      </c>
      <c r="CO180" s="69"/>
      <c r="CP180" s="70">
        <f>SUM(CO180*E180*F180*H180*L180*$CP$9)</f>
        <v>0</v>
      </c>
      <c r="CQ180" s="69"/>
      <c r="CR180" s="70">
        <f>SUM(CQ180*E180*F180*H180*L180*$CR$9)</f>
        <v>0</v>
      </c>
      <c r="CS180" s="71"/>
      <c r="CT180" s="70">
        <f>SUM(CS180*E180*F180*H180*L180*$CT$9)</f>
        <v>0</v>
      </c>
      <c r="CU180" s="71"/>
      <c r="CV180" s="70">
        <f>SUM(CU180*E180*F180*H180*L180*$CV$9)</f>
        <v>0</v>
      </c>
      <c r="CW180" s="71"/>
      <c r="CX180" s="70">
        <f>SUM(CW180*E180*F180*H180*L180*$CX$9)</f>
        <v>0</v>
      </c>
      <c r="CY180" s="69">
        <v>1</v>
      </c>
      <c r="CZ180" s="70">
        <f>SUM(CY180*E180*F180*H180*L180*$CZ$9)</f>
        <v>34133.164799999999</v>
      </c>
      <c r="DA180" s="69">
        <v>3</v>
      </c>
      <c r="DB180" s="70">
        <f>SUM(DA180*E180*F180*H180*L180*$DB$9)</f>
        <v>102399.4944</v>
      </c>
      <c r="DC180" s="69">
        <v>8</v>
      </c>
      <c r="DD180" s="70">
        <f>SUM(DC180*E180*F180*H180*L180*$DD$9)</f>
        <v>273065.31839999999</v>
      </c>
      <c r="DE180" s="71">
        <v>12</v>
      </c>
      <c r="DF180" s="70">
        <f>SUM(DE180*E180*F180*H180*L180*$DF$9)</f>
        <v>409597.97759999998</v>
      </c>
      <c r="DG180" s="69">
        <v>100</v>
      </c>
      <c r="DH180" s="70">
        <f>SUM(DG180*E180*F180*H180*L180*$DH$9)</f>
        <v>3413316.48</v>
      </c>
      <c r="DI180" s="69">
        <v>12</v>
      </c>
      <c r="DJ180" s="70">
        <f>SUM(DI180*E180*F180*H180*L180*$DJ$9)</f>
        <v>409597.97759999998</v>
      </c>
      <c r="DK180" s="69">
        <v>14</v>
      </c>
      <c r="DL180" s="70">
        <f>SUM(DK180*E180*F180*H180*L180*$DL$9)</f>
        <v>477864.30719999992</v>
      </c>
      <c r="DM180" s="69">
        <v>10</v>
      </c>
      <c r="DN180" s="71">
        <f>SUM(DM180*E180*F180*H180*L180*$DN$9)</f>
        <v>341331.64799999999</v>
      </c>
      <c r="DO180" s="69">
        <v>4</v>
      </c>
      <c r="DP180" s="70">
        <f>SUM(DO180*E180*F180*H180*L180*$DP$9)</f>
        <v>136532.65919999999</v>
      </c>
      <c r="DQ180" s="69"/>
      <c r="DR180" s="70">
        <f>DQ180*E180*F180*H180*L180*$DR$9</f>
        <v>0</v>
      </c>
      <c r="DS180" s="69">
        <v>4</v>
      </c>
      <c r="DT180" s="70">
        <f>SUM(DS180*E180*F180*H180*L180*$DT$9)</f>
        <v>136532.65919999999</v>
      </c>
      <c r="DU180" s="69">
        <v>1</v>
      </c>
      <c r="DV180" s="70">
        <f>SUM(DU180*E180*F180*H180*L180*$DV$9)</f>
        <v>34133.164799999999</v>
      </c>
      <c r="DW180" s="69"/>
      <c r="DX180" s="70">
        <f>SUM(DW180*E180*F180*H180*M180*$DX$9)</f>
        <v>0</v>
      </c>
      <c r="DY180" s="69"/>
      <c r="DZ180" s="70">
        <f>SUM(DY180*E180*F180*H180*N180*$DZ$9)</f>
        <v>0</v>
      </c>
      <c r="EA180" s="131"/>
      <c r="EB180" s="70">
        <f>SUM(EA180*E180*F180*H180*K180*$EB$9)</f>
        <v>0</v>
      </c>
      <c r="EC180" s="69"/>
      <c r="ED180" s="70">
        <f>SUM(EC180*E180*F180*H180*K180*$ED$9)</f>
        <v>0</v>
      </c>
      <c r="EE180" s="69"/>
      <c r="EF180" s="70">
        <f>SUM(EE180*E180*F180*H180*K180*$EF$9)</f>
        <v>0</v>
      </c>
      <c r="EG180" s="69"/>
      <c r="EH180" s="70">
        <f>SUM(EG180*E180*F180*H180*K180*$EH$9)</f>
        <v>0</v>
      </c>
      <c r="EI180" s="69"/>
      <c r="EJ180" s="70">
        <f>EI180*E180*F180*H180*K180*$EJ$9</f>
        <v>0</v>
      </c>
      <c r="EK180" s="69"/>
      <c r="EL180" s="70">
        <f>EK180*E180*F180*H180*K180*$EL$9</f>
        <v>0</v>
      </c>
      <c r="EM180" s="69"/>
      <c r="EN180" s="70"/>
      <c r="EO180" s="75"/>
      <c r="EP180" s="75"/>
      <c r="EQ180" s="76">
        <f>SUM(O180,Y180,Q180,S180,AA180,U180,W180,AE180,AG180,AI180,AK180,AM180,AS180,AU180,AW180,AQ180,CM180,CS180,CW180,CA180,CC180,DC180,DE180,DG180,DI180,DK180,DM180,DO180,AY180,AO180,BA180,BC180,BE180,BG180,BI180,BK180,BM180,BO180,BQ180,BS180,BU180,EE180,EG180,EA180,EC180,BW180,BY180,CU180,CO180,CQ180,CY180,DA180,CE180,CG180,CI180,CK180,DQ180,DS180,DU180,DW180,DY180,EI180,EK180,EM180)</f>
        <v>379</v>
      </c>
      <c r="ER180" s="76">
        <f>SUM(P180,Z180,R180,T180,AB180,V180,X180,AF180,AH180,AJ180,AL180,AN180,AT180,AV180,AX180,AR180,CN180,CT180,CX180,CB180,CD180,DD180,DF180,DH180,DJ180,DL180,DN180,DP180,AZ180,AP180,BB180,BD180,BF180,BH180,BJ180,BL180,BN180,BP180,BR180,BT180,BV180,EF180,EH180,EB180,ED180,BX180,BZ180,CV180,CP180,CR180,CZ180,DB180,CF180,CH180,CJ180,CL180,DR180,DT180,DV180,DX180,DZ180,EJ180,EL180,EN180)</f>
        <v>11741808.691199996</v>
      </c>
    </row>
    <row r="181" spans="1:148" s="116" customFormat="1" ht="15" customHeight="1" x14ac:dyDescent="0.25">
      <c r="A181" s="53">
        <v>25</v>
      </c>
      <c r="B181" s="53"/>
      <c r="C181" s="77" t="s">
        <v>523</v>
      </c>
      <c r="D181" s="157" t="s">
        <v>524</v>
      </c>
      <c r="E181" s="64">
        <v>13916</v>
      </c>
      <c r="F181" s="124"/>
      <c r="G181" s="66"/>
      <c r="H181" s="57"/>
      <c r="I181" s="112"/>
      <c r="J181" s="113"/>
      <c r="K181" s="125">
        <v>1.4</v>
      </c>
      <c r="L181" s="125">
        <v>1.68</v>
      </c>
      <c r="M181" s="125">
        <v>2.23</v>
      </c>
      <c r="N181" s="115">
        <v>2.57</v>
      </c>
      <c r="O181" s="61">
        <f>SUM(O182:O184)</f>
        <v>0</v>
      </c>
      <c r="P181" s="61">
        <f t="shared" ref="P181:CA181" si="399">SUM(P182:P184)</f>
        <v>0</v>
      </c>
      <c r="Q181" s="61">
        <f t="shared" si="399"/>
        <v>0</v>
      </c>
      <c r="R181" s="61">
        <f t="shared" si="399"/>
        <v>0</v>
      </c>
      <c r="S181" s="61">
        <f t="shared" si="399"/>
        <v>0</v>
      </c>
      <c r="T181" s="61">
        <f t="shared" si="399"/>
        <v>0</v>
      </c>
      <c r="U181" s="61">
        <f t="shared" si="399"/>
        <v>0</v>
      </c>
      <c r="V181" s="61">
        <f t="shared" si="399"/>
        <v>0</v>
      </c>
      <c r="W181" s="61">
        <f t="shared" si="399"/>
        <v>0</v>
      </c>
      <c r="X181" s="61">
        <f t="shared" si="399"/>
        <v>0</v>
      </c>
      <c r="Y181" s="61">
        <f t="shared" si="399"/>
        <v>0</v>
      </c>
      <c r="Z181" s="61">
        <f t="shared" si="399"/>
        <v>0</v>
      </c>
      <c r="AA181" s="61">
        <f t="shared" si="399"/>
        <v>10</v>
      </c>
      <c r="AB181" s="61">
        <f t="shared" si="399"/>
        <v>358476.16000000003</v>
      </c>
      <c r="AC181" s="61">
        <f t="shared" si="399"/>
        <v>0</v>
      </c>
      <c r="AD181" s="61">
        <f t="shared" si="399"/>
        <v>0</v>
      </c>
      <c r="AE181" s="61">
        <f t="shared" si="399"/>
        <v>0</v>
      </c>
      <c r="AF181" s="61">
        <f t="shared" si="399"/>
        <v>0</v>
      </c>
      <c r="AG181" s="61">
        <f t="shared" si="399"/>
        <v>0</v>
      </c>
      <c r="AH181" s="61">
        <f t="shared" si="399"/>
        <v>0</v>
      </c>
      <c r="AI181" s="61">
        <f t="shared" si="399"/>
        <v>0</v>
      </c>
      <c r="AJ181" s="61">
        <f t="shared" si="399"/>
        <v>0</v>
      </c>
      <c r="AK181" s="61">
        <f t="shared" si="399"/>
        <v>90</v>
      </c>
      <c r="AL181" s="61">
        <f t="shared" si="399"/>
        <v>7557222.959999999</v>
      </c>
      <c r="AM181" s="61">
        <f t="shared" si="399"/>
        <v>0</v>
      </c>
      <c r="AN181" s="61">
        <f t="shared" si="399"/>
        <v>0</v>
      </c>
      <c r="AO181" s="61">
        <f t="shared" si="399"/>
        <v>0</v>
      </c>
      <c r="AP181" s="61">
        <f t="shared" si="399"/>
        <v>0</v>
      </c>
      <c r="AQ181" s="61">
        <f t="shared" si="399"/>
        <v>0</v>
      </c>
      <c r="AR181" s="61">
        <f t="shared" si="399"/>
        <v>0</v>
      </c>
      <c r="AS181" s="61">
        <f t="shared" si="399"/>
        <v>0</v>
      </c>
      <c r="AT181" s="61">
        <f t="shared" si="399"/>
        <v>0</v>
      </c>
      <c r="AU181" s="61">
        <f t="shared" si="399"/>
        <v>0</v>
      </c>
      <c r="AV181" s="61">
        <f t="shared" si="399"/>
        <v>0</v>
      </c>
      <c r="AW181" s="61">
        <f t="shared" si="399"/>
        <v>0</v>
      </c>
      <c r="AX181" s="61">
        <f t="shared" si="399"/>
        <v>0</v>
      </c>
      <c r="AY181" s="61">
        <f t="shared" si="399"/>
        <v>60</v>
      </c>
      <c r="AZ181" s="61">
        <f t="shared" si="399"/>
        <v>5038148.6399999987</v>
      </c>
      <c r="BA181" s="61">
        <f t="shared" si="399"/>
        <v>0</v>
      </c>
      <c r="BB181" s="61">
        <f t="shared" si="399"/>
        <v>0</v>
      </c>
      <c r="BC181" s="61">
        <f t="shared" si="399"/>
        <v>0</v>
      </c>
      <c r="BD181" s="61">
        <f t="shared" si="399"/>
        <v>0</v>
      </c>
      <c r="BE181" s="61">
        <f t="shared" si="399"/>
        <v>0</v>
      </c>
      <c r="BF181" s="61">
        <f t="shared" si="399"/>
        <v>0</v>
      </c>
      <c r="BG181" s="61">
        <f t="shared" si="399"/>
        <v>0</v>
      </c>
      <c r="BH181" s="61">
        <f t="shared" si="399"/>
        <v>0</v>
      </c>
      <c r="BI181" s="61">
        <f t="shared" si="399"/>
        <v>0</v>
      </c>
      <c r="BJ181" s="61">
        <f t="shared" si="399"/>
        <v>0</v>
      </c>
      <c r="BK181" s="61">
        <f t="shared" si="399"/>
        <v>0</v>
      </c>
      <c r="BL181" s="61">
        <f t="shared" si="399"/>
        <v>0</v>
      </c>
      <c r="BM181" s="61">
        <f t="shared" si="399"/>
        <v>0</v>
      </c>
      <c r="BN181" s="61">
        <f t="shared" si="399"/>
        <v>0</v>
      </c>
      <c r="BO181" s="61">
        <f t="shared" si="399"/>
        <v>0</v>
      </c>
      <c r="BP181" s="61">
        <f t="shared" si="399"/>
        <v>0</v>
      </c>
      <c r="BQ181" s="61">
        <f t="shared" si="399"/>
        <v>0</v>
      </c>
      <c r="BR181" s="61">
        <f t="shared" si="399"/>
        <v>0</v>
      </c>
      <c r="BS181" s="61">
        <f t="shared" si="399"/>
        <v>0</v>
      </c>
      <c r="BT181" s="61">
        <f t="shared" si="399"/>
        <v>0</v>
      </c>
      <c r="BU181" s="61">
        <f t="shared" si="399"/>
        <v>0</v>
      </c>
      <c r="BV181" s="61">
        <f t="shared" si="399"/>
        <v>0</v>
      </c>
      <c r="BW181" s="61">
        <f t="shared" si="399"/>
        <v>0</v>
      </c>
      <c r="BX181" s="61">
        <f t="shared" si="399"/>
        <v>0</v>
      </c>
      <c r="BY181" s="61">
        <f t="shared" si="399"/>
        <v>0</v>
      </c>
      <c r="BZ181" s="61">
        <f t="shared" si="399"/>
        <v>0</v>
      </c>
      <c r="CA181" s="61">
        <f t="shared" si="399"/>
        <v>0</v>
      </c>
      <c r="CB181" s="61">
        <f t="shared" ref="CB181:EM181" si="400">SUM(CB182:CB184)</f>
        <v>0</v>
      </c>
      <c r="CC181" s="61">
        <f t="shared" si="400"/>
        <v>0</v>
      </c>
      <c r="CD181" s="61">
        <f t="shared" si="400"/>
        <v>0</v>
      </c>
      <c r="CE181" s="61">
        <f t="shared" si="400"/>
        <v>0</v>
      </c>
      <c r="CF181" s="61">
        <f t="shared" si="400"/>
        <v>0</v>
      </c>
      <c r="CG181" s="61">
        <f t="shared" si="400"/>
        <v>0</v>
      </c>
      <c r="CH181" s="61">
        <f t="shared" si="400"/>
        <v>0</v>
      </c>
      <c r="CI181" s="61">
        <f t="shared" si="400"/>
        <v>0</v>
      </c>
      <c r="CJ181" s="61">
        <f t="shared" si="400"/>
        <v>0</v>
      </c>
      <c r="CK181" s="61">
        <f t="shared" si="400"/>
        <v>0</v>
      </c>
      <c r="CL181" s="61">
        <f t="shared" si="400"/>
        <v>0</v>
      </c>
      <c r="CM181" s="61">
        <f t="shared" si="400"/>
        <v>0</v>
      </c>
      <c r="CN181" s="61">
        <f t="shared" si="400"/>
        <v>0</v>
      </c>
      <c r="CO181" s="61">
        <f t="shared" si="400"/>
        <v>0</v>
      </c>
      <c r="CP181" s="61">
        <f t="shared" si="400"/>
        <v>0</v>
      </c>
      <c r="CQ181" s="61">
        <f t="shared" si="400"/>
        <v>0</v>
      </c>
      <c r="CR181" s="61">
        <f t="shared" si="400"/>
        <v>0</v>
      </c>
      <c r="CS181" s="61">
        <f t="shared" si="400"/>
        <v>0</v>
      </c>
      <c r="CT181" s="61">
        <f t="shared" si="400"/>
        <v>0</v>
      </c>
      <c r="CU181" s="61">
        <f t="shared" si="400"/>
        <v>0</v>
      </c>
      <c r="CV181" s="61">
        <f t="shared" si="400"/>
        <v>0</v>
      </c>
      <c r="CW181" s="61">
        <f t="shared" si="400"/>
        <v>0</v>
      </c>
      <c r="CX181" s="61">
        <f t="shared" si="400"/>
        <v>0</v>
      </c>
      <c r="CY181" s="61">
        <f t="shared" si="400"/>
        <v>0</v>
      </c>
      <c r="CZ181" s="61">
        <f t="shared" si="400"/>
        <v>0</v>
      </c>
      <c r="DA181" s="61">
        <f t="shared" si="400"/>
        <v>0</v>
      </c>
      <c r="DB181" s="61">
        <f t="shared" si="400"/>
        <v>0</v>
      </c>
      <c r="DC181" s="61">
        <f t="shared" si="400"/>
        <v>0</v>
      </c>
      <c r="DD181" s="61">
        <f t="shared" si="400"/>
        <v>0</v>
      </c>
      <c r="DE181" s="61">
        <f t="shared" si="400"/>
        <v>0</v>
      </c>
      <c r="DF181" s="61">
        <f t="shared" si="400"/>
        <v>0</v>
      </c>
      <c r="DG181" s="61">
        <f t="shared" si="400"/>
        <v>0</v>
      </c>
      <c r="DH181" s="61">
        <f t="shared" si="400"/>
        <v>0</v>
      </c>
      <c r="DI181" s="61">
        <f t="shared" si="400"/>
        <v>0</v>
      </c>
      <c r="DJ181" s="61">
        <f t="shared" si="400"/>
        <v>0</v>
      </c>
      <c r="DK181" s="61">
        <f t="shared" si="400"/>
        <v>0</v>
      </c>
      <c r="DL181" s="61">
        <f t="shared" si="400"/>
        <v>0</v>
      </c>
      <c r="DM181" s="61">
        <f t="shared" si="400"/>
        <v>0</v>
      </c>
      <c r="DN181" s="61">
        <f t="shared" si="400"/>
        <v>0</v>
      </c>
      <c r="DO181" s="61">
        <f t="shared" si="400"/>
        <v>0</v>
      </c>
      <c r="DP181" s="61">
        <f t="shared" si="400"/>
        <v>0</v>
      </c>
      <c r="DQ181" s="61">
        <f t="shared" si="400"/>
        <v>0</v>
      </c>
      <c r="DR181" s="61">
        <f t="shared" si="400"/>
        <v>0</v>
      </c>
      <c r="DS181" s="61">
        <f t="shared" si="400"/>
        <v>0</v>
      </c>
      <c r="DT181" s="61">
        <f t="shared" si="400"/>
        <v>0</v>
      </c>
      <c r="DU181" s="61">
        <f t="shared" si="400"/>
        <v>0</v>
      </c>
      <c r="DV181" s="61">
        <f t="shared" si="400"/>
        <v>0</v>
      </c>
      <c r="DW181" s="61">
        <f t="shared" si="400"/>
        <v>0</v>
      </c>
      <c r="DX181" s="61">
        <f t="shared" si="400"/>
        <v>0</v>
      </c>
      <c r="DY181" s="61">
        <f t="shared" si="400"/>
        <v>0</v>
      </c>
      <c r="DZ181" s="61">
        <f t="shared" si="400"/>
        <v>0</v>
      </c>
      <c r="EA181" s="61">
        <f t="shared" si="400"/>
        <v>0</v>
      </c>
      <c r="EB181" s="61">
        <f t="shared" si="400"/>
        <v>0</v>
      </c>
      <c r="EC181" s="61">
        <f t="shared" si="400"/>
        <v>0</v>
      </c>
      <c r="ED181" s="61">
        <f t="shared" si="400"/>
        <v>0</v>
      </c>
      <c r="EE181" s="61">
        <f t="shared" si="400"/>
        <v>0</v>
      </c>
      <c r="EF181" s="61">
        <f t="shared" si="400"/>
        <v>0</v>
      </c>
      <c r="EG181" s="61">
        <f t="shared" si="400"/>
        <v>0</v>
      </c>
      <c r="EH181" s="61">
        <f t="shared" si="400"/>
        <v>0</v>
      </c>
      <c r="EI181" s="61">
        <f t="shared" si="400"/>
        <v>0</v>
      </c>
      <c r="EJ181" s="61">
        <f t="shared" si="400"/>
        <v>0</v>
      </c>
      <c r="EK181" s="61">
        <f t="shared" si="400"/>
        <v>0</v>
      </c>
      <c r="EL181" s="61">
        <f t="shared" si="400"/>
        <v>0</v>
      </c>
      <c r="EM181" s="61">
        <f t="shared" si="400"/>
        <v>0</v>
      </c>
      <c r="EN181" s="61">
        <f t="shared" ref="EN181:ER181" si="401">SUM(EN182:EN184)</f>
        <v>0</v>
      </c>
      <c r="EO181" s="61"/>
      <c r="EP181" s="61"/>
      <c r="EQ181" s="61">
        <f t="shared" si="401"/>
        <v>160</v>
      </c>
      <c r="ER181" s="61">
        <f t="shared" si="401"/>
        <v>12953847.759999998</v>
      </c>
    </row>
    <row r="182" spans="1:148" s="3" customFormat="1" ht="30" customHeight="1" x14ac:dyDescent="0.25">
      <c r="A182" s="54"/>
      <c r="B182" s="54">
        <v>119</v>
      </c>
      <c r="C182" s="218" t="s">
        <v>525</v>
      </c>
      <c r="D182" s="158" t="s">
        <v>526</v>
      </c>
      <c r="E182" s="64">
        <v>13916</v>
      </c>
      <c r="F182" s="65">
        <v>1.84</v>
      </c>
      <c r="G182" s="66"/>
      <c r="H182" s="119">
        <v>1</v>
      </c>
      <c r="I182" s="120"/>
      <c r="J182" s="127"/>
      <c r="K182" s="118">
        <v>1.4</v>
      </c>
      <c r="L182" s="118">
        <v>1.68</v>
      </c>
      <c r="M182" s="118">
        <v>2.23</v>
      </c>
      <c r="N182" s="121">
        <v>2.57</v>
      </c>
      <c r="O182" s="69"/>
      <c r="P182" s="70">
        <f>O182*E182*F182*H182*K182*$P$9</f>
        <v>0</v>
      </c>
      <c r="Q182" s="122"/>
      <c r="R182" s="70">
        <f>Q182*E182*F182*H182*K182*$R$9</f>
        <v>0</v>
      </c>
      <c r="S182" s="71"/>
      <c r="T182" s="71">
        <f>S182*E182*F182*H182*K182*$T$9</f>
        <v>0</v>
      </c>
      <c r="U182" s="69"/>
      <c r="V182" s="70">
        <f>SUM(U182*E182*F182*H182*K182*$V$9)</f>
        <v>0</v>
      </c>
      <c r="W182" s="69"/>
      <c r="X182" s="71">
        <f>SUM(W182*E182*F182*H182*K182*$X$9)</f>
        <v>0</v>
      </c>
      <c r="Y182" s="69"/>
      <c r="Z182" s="70">
        <f>SUM(Y182*E182*F182*H182*K182*$Z$9)</f>
        <v>0</v>
      </c>
      <c r="AA182" s="71">
        <v>10</v>
      </c>
      <c r="AB182" s="70">
        <f>SUM(AA182*E182*F182*H182*K182*$AB$9)</f>
        <v>358476.16000000003</v>
      </c>
      <c r="AC182" s="70"/>
      <c r="AD182" s="70">
        <f>AC182*E182*F182*H182*K182</f>
        <v>0</v>
      </c>
      <c r="AE182" s="71"/>
      <c r="AF182" s="70">
        <f>SUM(AE182*E182*F182*H182*K182*$AF$9)</f>
        <v>0</v>
      </c>
      <c r="AG182" s="71"/>
      <c r="AH182" s="70">
        <f>SUM(AG182*E182*F182*H182*L182*$AH$9)</f>
        <v>0</v>
      </c>
      <c r="AI182" s="71"/>
      <c r="AJ182" s="70">
        <f>SUM(AI182*E182*F182*H182*L182*$AJ$9)</f>
        <v>0</v>
      </c>
      <c r="AK182" s="69"/>
      <c r="AL182" s="70">
        <f>SUM(AK182*E182*F182*H182*K182*$AL$9)</f>
        <v>0</v>
      </c>
      <c r="AM182" s="71"/>
      <c r="AN182" s="71">
        <f>SUM(AM182*E182*F182*H182*K182*$AN$9)</f>
        <v>0</v>
      </c>
      <c r="AO182" s="69"/>
      <c r="AP182" s="70">
        <f>SUM(AO182*E182*F182*H182*K182*$AP$9)</f>
        <v>0</v>
      </c>
      <c r="AQ182" s="69"/>
      <c r="AR182" s="70">
        <f>SUM(AQ182*E182*F182*H182*K182*$AR$9)</f>
        <v>0</v>
      </c>
      <c r="AS182" s="71"/>
      <c r="AT182" s="70">
        <f>SUM(E182*F182*H182*K182*AS182*$AT$9)</f>
        <v>0</v>
      </c>
      <c r="AU182" s="71"/>
      <c r="AV182" s="70">
        <f>SUM(AU182*E182*F182*H182*K182*$AV$9)</f>
        <v>0</v>
      </c>
      <c r="AW182" s="69"/>
      <c r="AX182" s="70">
        <f>SUM(AW182*E182*F182*H182*K182*$AX$9)</f>
        <v>0</v>
      </c>
      <c r="AY182" s="69"/>
      <c r="AZ182" s="71">
        <f>SUM(AY182*E182*F182*H182*K182*$AZ$9)</f>
        <v>0</v>
      </c>
      <c r="BA182" s="69"/>
      <c r="BB182" s="70">
        <f>SUM(BA182*E182*F182*H182*K182*$BB$9)</f>
        <v>0</v>
      </c>
      <c r="BC182" s="69"/>
      <c r="BD182" s="70">
        <f>SUM(BC182*E182*F182*H182*K182*$BD$9)</f>
        <v>0</v>
      </c>
      <c r="BE182" s="69"/>
      <c r="BF182" s="70">
        <f>SUM(BE182*E182*F182*H182*K182*$BF$9)</f>
        <v>0</v>
      </c>
      <c r="BG182" s="69"/>
      <c r="BH182" s="70">
        <f>SUM(BG182*E182*F182*H182*K182*$BH$9)</f>
        <v>0</v>
      </c>
      <c r="BI182" s="69"/>
      <c r="BJ182" s="70">
        <f>BI182*E182*F182*H182*K182*$BJ$9</f>
        <v>0</v>
      </c>
      <c r="BK182" s="69"/>
      <c r="BL182" s="70">
        <f>BK182*E182*F182*H182*K182*$BL$9</f>
        <v>0</v>
      </c>
      <c r="BM182" s="69"/>
      <c r="BN182" s="70">
        <f>BM182*E182*F182*H182*K182*$BN$9</f>
        <v>0</v>
      </c>
      <c r="BO182" s="69"/>
      <c r="BP182" s="70">
        <f>SUM(BO182*E182*F182*H182*K182*$BP$9)</f>
        <v>0</v>
      </c>
      <c r="BQ182" s="69"/>
      <c r="BR182" s="70">
        <f>SUM(BQ182*E182*F182*H182*K182*$BR$9)</f>
        <v>0</v>
      </c>
      <c r="BS182" s="69"/>
      <c r="BT182" s="70">
        <f>SUM(BS182*E182*F182*H182*K182*$BT$9)</f>
        <v>0</v>
      </c>
      <c r="BU182" s="69"/>
      <c r="BV182" s="70">
        <f>SUM(BU182*E182*F182*H182*K182*$BV$9)</f>
        <v>0</v>
      </c>
      <c r="BW182" s="69"/>
      <c r="BX182" s="70">
        <f>SUM(BW182*E182*F182*H182*K182*$BX$9)</f>
        <v>0</v>
      </c>
      <c r="BY182" s="73"/>
      <c r="BZ182" s="74">
        <f>BY182*E182*F182*H182*K182*$BZ$9</f>
        <v>0</v>
      </c>
      <c r="CA182" s="69"/>
      <c r="CB182" s="70">
        <f>SUM(CA182*E182*F182*H182*K182*$CB$9)</f>
        <v>0</v>
      </c>
      <c r="CC182" s="71"/>
      <c r="CD182" s="70">
        <f>SUM(CC182*E182*F182*H182*K182*$CD$9)</f>
        <v>0</v>
      </c>
      <c r="CE182" s="69"/>
      <c r="CF182" s="70">
        <f>SUM(CE182*E182*F182*H182*K182*$CF$9)</f>
        <v>0</v>
      </c>
      <c r="CG182" s="69"/>
      <c r="CH182" s="70">
        <f>SUM(CG182*E182*F182*H182*K182*$CH$9)</f>
        <v>0</v>
      </c>
      <c r="CI182" s="69"/>
      <c r="CJ182" s="70">
        <f>CI182*E182*F182*H182*K182*$CJ$9</f>
        <v>0</v>
      </c>
      <c r="CK182" s="69"/>
      <c r="CL182" s="70">
        <f>SUM(CK182*E182*F182*H182*K182*$CL$9)</f>
        <v>0</v>
      </c>
      <c r="CM182" s="71"/>
      <c r="CN182" s="70">
        <f>SUM(CM182*E182*F182*H182*L182*$CN$9)</f>
        <v>0</v>
      </c>
      <c r="CO182" s="69"/>
      <c r="CP182" s="70">
        <f>SUM(CO182*E182*F182*H182*L182*$CP$9)</f>
        <v>0</v>
      </c>
      <c r="CQ182" s="69"/>
      <c r="CR182" s="70">
        <f>SUM(CQ182*E182*F182*H182*L182*$CR$9)</f>
        <v>0</v>
      </c>
      <c r="CS182" s="71"/>
      <c r="CT182" s="70">
        <f>SUM(CS182*E182*F182*H182*L182*$CT$9)</f>
        <v>0</v>
      </c>
      <c r="CU182" s="71"/>
      <c r="CV182" s="70">
        <f>SUM(CU182*E182*F182*H182*L182*$CV$9)</f>
        <v>0</v>
      </c>
      <c r="CW182" s="71"/>
      <c r="CX182" s="70">
        <f>SUM(CW182*E182*F182*H182*L182*$CX$9)</f>
        <v>0</v>
      </c>
      <c r="CY182" s="69"/>
      <c r="CZ182" s="70">
        <f>SUM(CY182*E182*F182*H182*L182*$CZ$9)</f>
        <v>0</v>
      </c>
      <c r="DA182" s="69"/>
      <c r="DB182" s="70">
        <f>SUM(DA182*E182*F182*H182*L182*$DB$9)</f>
        <v>0</v>
      </c>
      <c r="DC182" s="69"/>
      <c r="DD182" s="70">
        <f>SUM(DC182*E182*F182*H182*L182*$DD$9)</f>
        <v>0</v>
      </c>
      <c r="DE182" s="71"/>
      <c r="DF182" s="70">
        <f>SUM(DE182*E182*F182*H182*L182*$DF$9)</f>
        <v>0</v>
      </c>
      <c r="DG182" s="69"/>
      <c r="DH182" s="70">
        <f>SUM(DG182*E182*F182*H182*L182*$DH$9)</f>
        <v>0</v>
      </c>
      <c r="DI182" s="69"/>
      <c r="DJ182" s="70">
        <f>SUM(DI182*E182*F182*H182*L182*$DJ$9)</f>
        <v>0</v>
      </c>
      <c r="DK182" s="69"/>
      <c r="DL182" s="70">
        <f>SUM(DK182*E182*F182*H182*L182*$DL$9)</f>
        <v>0</v>
      </c>
      <c r="DM182" s="69"/>
      <c r="DN182" s="71">
        <f>SUM(DM182*E182*F182*H182*L182*$DN$9)</f>
        <v>0</v>
      </c>
      <c r="DO182" s="69"/>
      <c r="DP182" s="70">
        <f>SUM(DO182*E182*F182*H182*L182*$DP$9)</f>
        <v>0</v>
      </c>
      <c r="DQ182" s="69"/>
      <c r="DR182" s="70">
        <f>DQ182*E182*F182*H182*L182*$DR$9</f>
        <v>0</v>
      </c>
      <c r="DS182" s="69"/>
      <c r="DT182" s="70">
        <f>SUM(DS182*E182*F182*H182*L182*$DT$9)</f>
        <v>0</v>
      </c>
      <c r="DU182" s="69"/>
      <c r="DV182" s="70">
        <f>SUM(DU182*E182*F182*H182*L182*$DV$9)</f>
        <v>0</v>
      </c>
      <c r="DW182" s="69"/>
      <c r="DX182" s="70">
        <f>SUM(DW182*E182*F182*H182*M182*$DX$9)</f>
        <v>0</v>
      </c>
      <c r="DY182" s="69"/>
      <c r="DZ182" s="70">
        <f>SUM(DY182*E182*F182*H182*N182*$DZ$9)</f>
        <v>0</v>
      </c>
      <c r="EA182" s="69"/>
      <c r="EB182" s="70">
        <f>SUM(EA182*E182*F182*H182*K182*$EB$9)</f>
        <v>0</v>
      </c>
      <c r="EC182" s="69"/>
      <c r="ED182" s="70">
        <f>SUM(EC182*E182*F182*H182*K182*$ED$9)</f>
        <v>0</v>
      </c>
      <c r="EE182" s="69"/>
      <c r="EF182" s="70">
        <f>SUM(EE182*E182*F182*H182*K182*$EF$9)</f>
        <v>0</v>
      </c>
      <c r="EG182" s="69"/>
      <c r="EH182" s="70">
        <f>SUM(EG182*E182*F182*H182*K182*$EH$9)</f>
        <v>0</v>
      </c>
      <c r="EI182" s="69"/>
      <c r="EJ182" s="70">
        <f>EI182*E182*F182*H182*K182*$EJ$9</f>
        <v>0</v>
      </c>
      <c r="EK182" s="69"/>
      <c r="EL182" s="70">
        <f>EK182*E182*F182*H182*K182*$EL$9</f>
        <v>0</v>
      </c>
      <c r="EM182" s="69"/>
      <c r="EN182" s="70"/>
      <c r="EO182" s="75"/>
      <c r="EP182" s="75"/>
      <c r="EQ182" s="76">
        <f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,AC182)</f>
        <v>10</v>
      </c>
      <c r="ER182" s="76">
        <f>SUM(P182,Z182,R182,T182,AB182,V182,X182,AF182,AH182,AJ182,AL182,AN182,AT182,AV182,AX182,AR182,CN182,CT182,CX182,CB182,CD182,DD182,DF182,DH182,DJ182,DL182,DN182,DP182,AZ182,AP182,BB182,BD182,BF182,BH182,BJ182,BL182,BN182,BP182,BR182,BT182,BV182,EF182,EH182,EB182,ED182,BX182,BZ182,CV182,CP182,CR182,CZ182,DB182,CF182,CH182,CJ182,CL182,DR182,DT182,DV182,DX182,DZ182,EJ182,EL182,EN182,AD182)</f>
        <v>358476.16000000003</v>
      </c>
    </row>
    <row r="183" spans="1:148" s="3" customFormat="1" ht="15.75" customHeight="1" x14ac:dyDescent="0.25">
      <c r="A183" s="54"/>
      <c r="B183" s="54">
        <v>120</v>
      </c>
      <c r="C183" s="218" t="s">
        <v>527</v>
      </c>
      <c r="D183" s="156" t="s">
        <v>528</v>
      </c>
      <c r="E183" s="64">
        <v>13916</v>
      </c>
      <c r="F183" s="65">
        <v>2.1800000000000002</v>
      </c>
      <c r="G183" s="66"/>
      <c r="H183" s="119">
        <v>1</v>
      </c>
      <c r="I183" s="120"/>
      <c r="J183" s="127"/>
      <c r="K183" s="118">
        <v>1.4</v>
      </c>
      <c r="L183" s="118">
        <v>1.68</v>
      </c>
      <c r="M183" s="118">
        <v>2.23</v>
      </c>
      <c r="N183" s="121">
        <v>2.57</v>
      </c>
      <c r="O183" s="69"/>
      <c r="P183" s="70">
        <f>O183*E183*F183*H183*K183*$P$9</f>
        <v>0</v>
      </c>
      <c r="Q183" s="122"/>
      <c r="R183" s="70">
        <f>Q183*E183*F183*H183*K183*$R$9</f>
        <v>0</v>
      </c>
      <c r="S183" s="71"/>
      <c r="T183" s="71">
        <f>S183*E183*F183*H183*K183*$T$9</f>
        <v>0</v>
      </c>
      <c r="U183" s="69"/>
      <c r="V183" s="70">
        <f>SUM(U183*E183*F183*H183*K183*$V$9)</f>
        <v>0</v>
      </c>
      <c r="W183" s="69"/>
      <c r="X183" s="71">
        <f>SUM(W183*E183*F183*H183*K183*$X$9)</f>
        <v>0</v>
      </c>
      <c r="Y183" s="69"/>
      <c r="Z183" s="70">
        <f>SUM(Y183*E183*F183*H183*K183*$Z$9)</f>
        <v>0</v>
      </c>
      <c r="AA183" s="71"/>
      <c r="AB183" s="70">
        <f>SUM(AA183*E183*F183*H183*K183*$AB$9)</f>
        <v>0</v>
      </c>
      <c r="AC183" s="70"/>
      <c r="AD183" s="70"/>
      <c r="AE183" s="71"/>
      <c r="AF183" s="70">
        <f>SUM(AE183*E183*F183*H183*K183*$AF$9)</f>
        <v>0</v>
      </c>
      <c r="AG183" s="71"/>
      <c r="AH183" s="70">
        <f>SUM(AG183*E183*F183*H183*L183*$AH$9)</f>
        <v>0</v>
      </c>
      <c r="AI183" s="71"/>
      <c r="AJ183" s="70">
        <f>SUM(AI183*E183*F183*H183*L183*$AJ$9)</f>
        <v>0</v>
      </c>
      <c r="AK183" s="69"/>
      <c r="AL183" s="70">
        <f>SUM(AK183*E183*F183*H183*K183*$AL$9)</f>
        <v>0</v>
      </c>
      <c r="AM183" s="71"/>
      <c r="AN183" s="71">
        <f>SUM(AM183*E183*F183*H183*K183*$AN$9)</f>
        <v>0</v>
      </c>
      <c r="AO183" s="69"/>
      <c r="AP183" s="70">
        <f>SUM(AO183*E183*F183*H183*K183*$AP$9)</f>
        <v>0</v>
      </c>
      <c r="AQ183" s="69"/>
      <c r="AR183" s="70">
        <f>SUM(AQ183*E183*F183*H183*K183*$AR$9)</f>
        <v>0</v>
      </c>
      <c r="AS183" s="71"/>
      <c r="AT183" s="70">
        <f>SUM(E183*F183*H183*K183*AS183*$AT$9)</f>
        <v>0</v>
      </c>
      <c r="AU183" s="71"/>
      <c r="AV183" s="70">
        <f>SUM(AU183*E183*F183*H183*K183*$AV$9)</f>
        <v>0</v>
      </c>
      <c r="AW183" s="69"/>
      <c r="AX183" s="70">
        <f>SUM(AW183*E183*F183*H183*K183*$AX$9)</f>
        <v>0</v>
      </c>
      <c r="AY183" s="82">
        <f>60-60</f>
        <v>0</v>
      </c>
      <c r="AZ183" s="176">
        <f>SUM(AY183*E183*F183*H183*K183*$AZ$9)</f>
        <v>0</v>
      </c>
      <c r="BA183" s="69"/>
      <c r="BB183" s="70">
        <f>SUM(BA183*E183*F183*H183*K183*$BB$9)</f>
        <v>0</v>
      </c>
      <c r="BC183" s="69"/>
      <c r="BD183" s="70">
        <f>SUM(BC183*E183*F183*H183*K183*$BD$9)</f>
        <v>0</v>
      </c>
      <c r="BE183" s="69"/>
      <c r="BF183" s="70">
        <f>SUM(BE183*E183*F183*H183*K183*$BF$9)</f>
        <v>0</v>
      </c>
      <c r="BG183" s="69"/>
      <c r="BH183" s="70">
        <f>SUM(BG183*E183*F183*H183*K183*$BH$9)</f>
        <v>0</v>
      </c>
      <c r="BI183" s="69"/>
      <c r="BJ183" s="70">
        <f>BI183*E183*F183*H183*K183*$BJ$9</f>
        <v>0</v>
      </c>
      <c r="BK183" s="69"/>
      <c r="BL183" s="70">
        <f>BK183*E183*F183*H183*K183*$BL$9</f>
        <v>0</v>
      </c>
      <c r="BM183" s="69"/>
      <c r="BN183" s="70">
        <f>BM183*E183*F183*H183*K183*$BN$9</f>
        <v>0</v>
      </c>
      <c r="BO183" s="69"/>
      <c r="BP183" s="70">
        <f>SUM(BO183*E183*F183*H183*K183*$BP$9)</f>
        <v>0</v>
      </c>
      <c r="BQ183" s="69"/>
      <c r="BR183" s="70">
        <f>SUM(BQ183*E183*F183*H183*K183*$BR$9)</f>
        <v>0</v>
      </c>
      <c r="BS183" s="69"/>
      <c r="BT183" s="70">
        <f>SUM(BS183*E183*F183*H183*K183*$BT$9)</f>
        <v>0</v>
      </c>
      <c r="BU183" s="69"/>
      <c r="BV183" s="70">
        <f>SUM(BU183*E183*F183*H183*K183*$BV$9)</f>
        <v>0</v>
      </c>
      <c r="BW183" s="69"/>
      <c r="BX183" s="70">
        <f>SUM(BW183*E183*F183*H183*K183*$BX$9)</f>
        <v>0</v>
      </c>
      <c r="BY183" s="73"/>
      <c r="BZ183" s="74">
        <f>BY183*E183*F183*H183*K183*$BZ$9</f>
        <v>0</v>
      </c>
      <c r="CA183" s="69"/>
      <c r="CB183" s="70">
        <f>SUM(CA183*E183*F183*H183*K183*$CB$9)</f>
        <v>0</v>
      </c>
      <c r="CC183" s="71"/>
      <c r="CD183" s="70">
        <f>SUM(CC183*E183*F183*H183*K183*$CD$9)</f>
        <v>0</v>
      </c>
      <c r="CE183" s="69"/>
      <c r="CF183" s="70">
        <f>SUM(CE183*E183*F183*H183*K183*$CF$9)</f>
        <v>0</v>
      </c>
      <c r="CG183" s="69"/>
      <c r="CH183" s="70">
        <f>SUM(CG183*E183*F183*H183*K183*$CH$9)</f>
        <v>0</v>
      </c>
      <c r="CI183" s="69"/>
      <c r="CJ183" s="70">
        <f>CI183*E183*F183*H183*K183*$CJ$9</f>
        <v>0</v>
      </c>
      <c r="CK183" s="131"/>
      <c r="CL183" s="70">
        <f>SUM(CK183*E183*F183*H183*K183*$CL$9)</f>
        <v>0</v>
      </c>
      <c r="CM183" s="71"/>
      <c r="CN183" s="70">
        <f>SUM(CM183*E183*F183*H183*L183*$CN$9)</f>
        <v>0</v>
      </c>
      <c r="CO183" s="69"/>
      <c r="CP183" s="70">
        <f>SUM(CO183*E183*F183*H183*L183*$CP$9)</f>
        <v>0</v>
      </c>
      <c r="CQ183" s="69"/>
      <c r="CR183" s="70">
        <f>SUM(CQ183*E183*F183*H183*L183*$CR$9)</f>
        <v>0</v>
      </c>
      <c r="CS183" s="71"/>
      <c r="CT183" s="70">
        <f>SUM(CS183*E183*F183*H183*L183*$CT$9)</f>
        <v>0</v>
      </c>
      <c r="CU183" s="71"/>
      <c r="CV183" s="70">
        <f>SUM(CU183*E183*F183*H183*L183*$CV$9)</f>
        <v>0</v>
      </c>
      <c r="CW183" s="71"/>
      <c r="CX183" s="70">
        <f>SUM(CW183*E183*F183*H183*L183*$CX$9)</f>
        <v>0</v>
      </c>
      <c r="CY183" s="69"/>
      <c r="CZ183" s="70">
        <f>SUM(CY183*E183*F183*H183*L183*$CZ$9)</f>
        <v>0</v>
      </c>
      <c r="DA183" s="69"/>
      <c r="DB183" s="70">
        <f>SUM(DA183*E183*F183*H183*L183*$DB$9)</f>
        <v>0</v>
      </c>
      <c r="DC183" s="69"/>
      <c r="DD183" s="70">
        <f>SUM(DC183*E183*F183*H183*L183*$DD$9)</f>
        <v>0</v>
      </c>
      <c r="DE183" s="71"/>
      <c r="DF183" s="70">
        <f>SUM(DE183*E183*F183*H183*L183*$DF$9)</f>
        <v>0</v>
      </c>
      <c r="DG183" s="69"/>
      <c r="DH183" s="70">
        <f>SUM(DG183*E183*F183*H183*L183*$DH$9)</f>
        <v>0</v>
      </c>
      <c r="DI183" s="69"/>
      <c r="DJ183" s="70">
        <f>SUM(DI183*E183*F183*H183*L183*$DJ$9)</f>
        <v>0</v>
      </c>
      <c r="DK183" s="69"/>
      <c r="DL183" s="70">
        <f>SUM(DK183*E183*F183*H183*L183*$DL$9)</f>
        <v>0</v>
      </c>
      <c r="DM183" s="69"/>
      <c r="DN183" s="71">
        <f>SUM(DM183*E183*F183*H183*L183*$DN$9)</f>
        <v>0</v>
      </c>
      <c r="DO183" s="69"/>
      <c r="DP183" s="70">
        <f>SUM(DO183*E183*F183*H183*L183*$DP$9)</f>
        <v>0</v>
      </c>
      <c r="DQ183" s="69"/>
      <c r="DR183" s="70">
        <f>DQ183*E183*F183*H183*L183*$DR$9</f>
        <v>0</v>
      </c>
      <c r="DS183" s="69"/>
      <c r="DT183" s="70">
        <f>SUM(DS183*E183*F183*H183*L183*$DT$9)</f>
        <v>0</v>
      </c>
      <c r="DU183" s="69"/>
      <c r="DV183" s="70">
        <f>SUM(DU183*E183*F183*H183*L183*$DV$9)</f>
        <v>0</v>
      </c>
      <c r="DW183" s="69"/>
      <c r="DX183" s="70">
        <f>SUM(DW183*E183*F183*H183*M183*$DX$9)</f>
        <v>0</v>
      </c>
      <c r="DY183" s="69"/>
      <c r="DZ183" s="70">
        <f>SUM(DY183*E183*F183*H183*N183*$DZ$9)</f>
        <v>0</v>
      </c>
      <c r="EA183" s="69"/>
      <c r="EB183" s="70">
        <f>SUM(EA183*E183*F183*H183*K183*$EB$9)</f>
        <v>0</v>
      </c>
      <c r="EC183" s="69"/>
      <c r="ED183" s="70">
        <f>SUM(EC183*E183*F183*H183*K183*$ED$9)</f>
        <v>0</v>
      </c>
      <c r="EE183" s="69"/>
      <c r="EF183" s="70">
        <f>SUM(EE183*E183*F183*H183*K183*$EF$9)</f>
        <v>0</v>
      </c>
      <c r="EG183" s="69"/>
      <c r="EH183" s="70">
        <f>SUM(EG183*E183*F183*H183*K183*$EH$9)</f>
        <v>0</v>
      </c>
      <c r="EI183" s="69"/>
      <c r="EJ183" s="70">
        <f>EI183*E183*F183*H183*K183*$EJ$9</f>
        <v>0</v>
      </c>
      <c r="EK183" s="69"/>
      <c r="EL183" s="70">
        <f>EK183*E183*F183*H183*K183*$EL$9</f>
        <v>0</v>
      </c>
      <c r="EM183" s="69"/>
      <c r="EN183" s="70"/>
      <c r="EO183" s="75"/>
      <c r="EP183" s="75"/>
      <c r="EQ183" s="76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  <c r="ER183" s="76">
        <f>SUM(P183,Z183,R183,T183,AB183,V183,X183,AF183,AH183,AJ183,AL183,AN183,AT183,AV183,AX183,AR183,CN183,CT183,CX183,CB183,CD183,DD183,DF183,DH183,DJ183,DL183,DN183,DP183,AZ183,AP183,BB183,BD183,BF183,BH183,BJ183,BL183,BN183,BP183,BR183,BT183,BV183,EF183,EH183,EB183,ED183,BX183,BZ183,CV183,CP183,CR183,CZ183,DB183,CF183,CH183,CJ183,CL183,DR183,DT183,DV183,DX183,DZ183,EJ183,EL183,EN183)</f>
        <v>0</v>
      </c>
    </row>
    <row r="184" spans="1:148" s="3" customFormat="1" ht="15.75" customHeight="1" x14ac:dyDescent="0.25">
      <c r="A184" s="54"/>
      <c r="B184" s="54">
        <v>121</v>
      </c>
      <c r="C184" s="218" t="s">
        <v>529</v>
      </c>
      <c r="D184" s="156" t="s">
        <v>530</v>
      </c>
      <c r="E184" s="64">
        <v>13916</v>
      </c>
      <c r="F184" s="65">
        <v>4.3099999999999996</v>
      </c>
      <c r="G184" s="66"/>
      <c r="H184" s="119">
        <v>1</v>
      </c>
      <c r="I184" s="120"/>
      <c r="J184" s="127"/>
      <c r="K184" s="118">
        <v>1.4</v>
      </c>
      <c r="L184" s="118">
        <v>1.68</v>
      </c>
      <c r="M184" s="118">
        <v>2.23</v>
      </c>
      <c r="N184" s="121">
        <v>2.57</v>
      </c>
      <c r="O184" s="69"/>
      <c r="P184" s="70">
        <f>O184*E184*F184*H184*K184*$P$9</f>
        <v>0</v>
      </c>
      <c r="Q184" s="122"/>
      <c r="R184" s="70">
        <f>Q184*E184*F184*H184*K184*$R$9</f>
        <v>0</v>
      </c>
      <c r="S184" s="71"/>
      <c r="T184" s="71">
        <f>S184*E184*F184*H184*K184*$T$9</f>
        <v>0</v>
      </c>
      <c r="U184" s="69"/>
      <c r="V184" s="70">
        <f>SUM(U184*E184*F184*H184*K184*$V$9)</f>
        <v>0</v>
      </c>
      <c r="W184" s="69"/>
      <c r="X184" s="71">
        <f>SUM(W184*E184*F184*H184*K184*$X$9)</f>
        <v>0</v>
      </c>
      <c r="Y184" s="69"/>
      <c r="Z184" s="70">
        <f>SUM(Y184*E184*F184*H184*K184*$Z$9)</f>
        <v>0</v>
      </c>
      <c r="AA184" s="71"/>
      <c r="AB184" s="70">
        <f>SUM(AA184*E184*F184*H184*K184*$AB$9)</f>
        <v>0</v>
      </c>
      <c r="AC184" s="70"/>
      <c r="AD184" s="70"/>
      <c r="AE184" s="71"/>
      <c r="AF184" s="70">
        <f>SUM(AE184*E184*F184*H184*K184*$AF$9)</f>
        <v>0</v>
      </c>
      <c r="AG184" s="71"/>
      <c r="AH184" s="70">
        <f>SUM(AG184*E184*F184*H184*L184*$AH$9)</f>
        <v>0</v>
      </c>
      <c r="AI184" s="71"/>
      <c r="AJ184" s="70">
        <f>SUM(AI184*E184*F184*H184*L184*$AJ$9)</f>
        <v>0</v>
      </c>
      <c r="AK184" s="69">
        <v>90</v>
      </c>
      <c r="AL184" s="70">
        <f>SUM(AK184*E184*F184*H184*K184*$AL$9)</f>
        <v>7557222.959999999</v>
      </c>
      <c r="AM184" s="71"/>
      <c r="AN184" s="71">
        <f>SUM(AM184*E184*F184*H184*K184*$AN$9)</f>
        <v>0</v>
      </c>
      <c r="AO184" s="69"/>
      <c r="AP184" s="70">
        <f>SUM(AO184*E184*F184*H184*K184*$AP$9)</f>
        <v>0</v>
      </c>
      <c r="AQ184" s="69"/>
      <c r="AR184" s="70">
        <f>SUM(AQ184*E184*F184*H184*K184*$AR$9)</f>
        <v>0</v>
      </c>
      <c r="AS184" s="71"/>
      <c r="AT184" s="70">
        <f>SUM(E184*F184*H184*K184*AS184*$AT$9)</f>
        <v>0</v>
      </c>
      <c r="AU184" s="71"/>
      <c r="AV184" s="70">
        <f>SUM(AU184*E184*F184*H184*K184*$AV$9)</f>
        <v>0</v>
      </c>
      <c r="AW184" s="69"/>
      <c r="AX184" s="70">
        <f>SUM(AW184*E184*F184*H184*K184*$AX$9)</f>
        <v>0</v>
      </c>
      <c r="AY184" s="82">
        <v>60</v>
      </c>
      <c r="AZ184" s="176">
        <f>SUM(AY184*E184*F184*H184*K184*$AZ$9)</f>
        <v>5038148.6399999987</v>
      </c>
      <c r="BA184" s="69"/>
      <c r="BB184" s="70">
        <f>SUM(BA184*E184*F184*H184*K184*$BB$9)</f>
        <v>0</v>
      </c>
      <c r="BC184" s="69"/>
      <c r="BD184" s="70">
        <f>SUM(BC184*E184*F184*H184*K184*$BD$9)</f>
        <v>0</v>
      </c>
      <c r="BE184" s="69"/>
      <c r="BF184" s="70">
        <f>SUM(BE184*E184*F184*H184*K184*$BF$9)</f>
        <v>0</v>
      </c>
      <c r="BG184" s="69"/>
      <c r="BH184" s="70">
        <f>SUM(BG184*E184*F184*H184*K184*$BH$9)</f>
        <v>0</v>
      </c>
      <c r="BI184" s="69"/>
      <c r="BJ184" s="70">
        <f>BI184*E184*F184*H184*K184*$BJ$9</f>
        <v>0</v>
      </c>
      <c r="BK184" s="69"/>
      <c r="BL184" s="70">
        <f>BK184*E184*F184*H184*K184*$BL$9</f>
        <v>0</v>
      </c>
      <c r="BM184" s="69"/>
      <c r="BN184" s="70">
        <f>BM184*E184*F184*H184*K184*$BN$9</f>
        <v>0</v>
      </c>
      <c r="BO184" s="69"/>
      <c r="BP184" s="70">
        <f>SUM(BO184*E184*F184*H184*K184*$BP$9)</f>
        <v>0</v>
      </c>
      <c r="BQ184" s="69"/>
      <c r="BR184" s="70">
        <f>SUM(BQ184*E184*F184*H184*K184*$BR$9)</f>
        <v>0</v>
      </c>
      <c r="BS184" s="69"/>
      <c r="BT184" s="70">
        <f>SUM(BS184*E184*F184*H184*K184*$BT$9)</f>
        <v>0</v>
      </c>
      <c r="BU184" s="69"/>
      <c r="BV184" s="70">
        <f>SUM(BU184*E184*F184*H184*K184*$BV$9)</f>
        <v>0</v>
      </c>
      <c r="BW184" s="69"/>
      <c r="BX184" s="70">
        <f>SUM(BW184*E184*F184*H184*K184*$BX$9)</f>
        <v>0</v>
      </c>
      <c r="BY184" s="73"/>
      <c r="BZ184" s="74">
        <f>BY184*E184*F184*H184*K184*$BZ$9</f>
        <v>0</v>
      </c>
      <c r="CA184" s="69"/>
      <c r="CB184" s="70">
        <f>SUM(CA184*E184*F184*H184*K184*$CB$9)</f>
        <v>0</v>
      </c>
      <c r="CC184" s="71"/>
      <c r="CD184" s="70">
        <f>SUM(CC184*E184*F184*H184*K184*$CD$9)</f>
        <v>0</v>
      </c>
      <c r="CE184" s="69"/>
      <c r="CF184" s="70">
        <f>SUM(CE184*E184*F184*H184*K184*$CF$9)</f>
        <v>0</v>
      </c>
      <c r="CG184" s="69"/>
      <c r="CH184" s="70">
        <f>SUM(CG184*E184*F184*H184*K184*$CH$9)</f>
        <v>0</v>
      </c>
      <c r="CI184" s="69"/>
      <c r="CJ184" s="70">
        <f>CI184*E184*F184*H184*K184*$CJ$9</f>
        <v>0</v>
      </c>
      <c r="CK184" s="131"/>
      <c r="CL184" s="70">
        <f>SUM(CK184*E184*F184*H184*K184*$CL$9)</f>
        <v>0</v>
      </c>
      <c r="CM184" s="71"/>
      <c r="CN184" s="70">
        <f>SUM(CM184*E184*F184*H184*L184*$CN$9)</f>
        <v>0</v>
      </c>
      <c r="CO184" s="69"/>
      <c r="CP184" s="70">
        <f>SUM(CO184*E184*F184*H184*L184*$CP$9)</f>
        <v>0</v>
      </c>
      <c r="CQ184" s="69"/>
      <c r="CR184" s="70">
        <f>SUM(CQ184*E184*F184*H184*L184*$CR$9)</f>
        <v>0</v>
      </c>
      <c r="CS184" s="71"/>
      <c r="CT184" s="70">
        <f>SUM(CS184*E184*F184*H184*L184*$CT$9)</f>
        <v>0</v>
      </c>
      <c r="CU184" s="71"/>
      <c r="CV184" s="70">
        <f>SUM(CU184*E184*F184*H184*L184*$CV$9)</f>
        <v>0</v>
      </c>
      <c r="CW184" s="71"/>
      <c r="CX184" s="70">
        <f>SUM(CW184*E184*F184*H184*L184*$CX$9)</f>
        <v>0</v>
      </c>
      <c r="CY184" s="69"/>
      <c r="CZ184" s="70">
        <f>SUM(CY184*E184*F184*H184*L184*$CZ$9)</f>
        <v>0</v>
      </c>
      <c r="DA184" s="69"/>
      <c r="DB184" s="70">
        <f>SUM(DA184*E184*F184*H184*L184*$DB$9)</f>
        <v>0</v>
      </c>
      <c r="DC184" s="69"/>
      <c r="DD184" s="70">
        <f>SUM(DC184*E184*F184*H184*L184*$DD$9)</f>
        <v>0</v>
      </c>
      <c r="DE184" s="71"/>
      <c r="DF184" s="70">
        <f>SUM(DE184*E184*F184*H184*L184*$DF$9)</f>
        <v>0</v>
      </c>
      <c r="DG184" s="69"/>
      <c r="DH184" s="70">
        <f>SUM(DG184*E184*F184*H184*L184*$DH$9)</f>
        <v>0</v>
      </c>
      <c r="DI184" s="69"/>
      <c r="DJ184" s="70">
        <f>SUM(DI184*E184*F184*H184*L184*$DJ$9)</f>
        <v>0</v>
      </c>
      <c r="DK184" s="69"/>
      <c r="DL184" s="70">
        <f>SUM(DK184*E184*F184*H184*L184*$DL$9)</f>
        <v>0</v>
      </c>
      <c r="DM184" s="69"/>
      <c r="DN184" s="71">
        <f>SUM(DM184*E184*F184*H184*L184*$DN$9)</f>
        <v>0</v>
      </c>
      <c r="DO184" s="69"/>
      <c r="DP184" s="70">
        <f>SUM(DO184*E184*F184*H184*L184*$DP$9)</f>
        <v>0</v>
      </c>
      <c r="DQ184" s="69"/>
      <c r="DR184" s="70">
        <f>DQ184*E184*F184*H184*L184*$DR$9</f>
        <v>0</v>
      </c>
      <c r="DS184" s="69"/>
      <c r="DT184" s="70">
        <f>SUM(DS184*E184*F184*H184*L184*$DT$9)</f>
        <v>0</v>
      </c>
      <c r="DU184" s="69"/>
      <c r="DV184" s="70">
        <f>SUM(DU184*E184*F184*H184*L184*$DV$9)</f>
        <v>0</v>
      </c>
      <c r="DW184" s="69"/>
      <c r="DX184" s="70">
        <f>SUM(DW184*E184*F184*H184*M184*$DX$9)</f>
        <v>0</v>
      </c>
      <c r="DY184" s="69"/>
      <c r="DZ184" s="70">
        <f>SUM(DY184*E184*F184*H184*N184*$DZ$9)</f>
        <v>0</v>
      </c>
      <c r="EA184" s="69"/>
      <c r="EB184" s="70">
        <f>SUM(EA184*E184*F184*H184*K184*$EB$9)</f>
        <v>0</v>
      </c>
      <c r="EC184" s="69"/>
      <c r="ED184" s="70">
        <f>SUM(EC184*E184*F184*H184*K184*$ED$9)</f>
        <v>0</v>
      </c>
      <c r="EE184" s="69"/>
      <c r="EF184" s="70">
        <f>SUM(EE184*E184*F184*H184*K184*$EF$9)</f>
        <v>0</v>
      </c>
      <c r="EG184" s="69"/>
      <c r="EH184" s="70">
        <f>SUM(EG184*E184*F184*H184*K184*$EH$9)</f>
        <v>0</v>
      </c>
      <c r="EI184" s="69"/>
      <c r="EJ184" s="70">
        <f>EI184*E184*F184*H184*K184*$EJ$9</f>
        <v>0</v>
      </c>
      <c r="EK184" s="69"/>
      <c r="EL184" s="70">
        <f>EK184*E184*F184*H184*K184*$EL$9</f>
        <v>0</v>
      </c>
      <c r="EM184" s="69"/>
      <c r="EN184" s="70"/>
      <c r="EO184" s="75"/>
      <c r="EP184" s="75"/>
      <c r="EQ184" s="76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150</v>
      </c>
      <c r="ER184" s="76">
        <f>SUM(P184,Z184,R184,T184,AB184,V184,X184,AF184,AH184,AJ184,AL184,AN184,AT184,AV184,AX184,AR184,CN184,CT184,CX184,CB184,CD184,DD184,DF184,DH184,DJ184,DL184,DN184,DP184,AZ184,AP184,BB184,BD184,BF184,BH184,BJ184,BL184,BN184,BP184,BR184,BT184,BV184,EF184,EH184,EB184,ED184,BX184,BZ184,CV184,CP184,CR184,CZ184,DB184,CF184,CH184,CJ184,CL184,DR184,DT184,DV184,DX184,DZ184,EJ184,EL184,EN184)</f>
        <v>12595371.599999998</v>
      </c>
    </row>
    <row r="185" spans="1:148" s="116" customFormat="1" ht="15" customHeight="1" x14ac:dyDescent="0.25">
      <c r="A185" s="53">
        <v>26</v>
      </c>
      <c r="B185" s="53"/>
      <c r="C185" s="77" t="s">
        <v>531</v>
      </c>
      <c r="D185" s="157" t="s">
        <v>532</v>
      </c>
      <c r="E185" s="64">
        <v>13916</v>
      </c>
      <c r="F185" s="124"/>
      <c r="G185" s="66"/>
      <c r="H185" s="57"/>
      <c r="I185" s="112"/>
      <c r="J185" s="113"/>
      <c r="K185" s="125">
        <v>1.4</v>
      </c>
      <c r="L185" s="125">
        <v>1.68</v>
      </c>
      <c r="M185" s="125">
        <v>2.23</v>
      </c>
      <c r="N185" s="115">
        <v>2.57</v>
      </c>
      <c r="O185" s="61">
        <f>O186</f>
        <v>0</v>
      </c>
      <c r="P185" s="61">
        <f t="shared" ref="P185:CA185" si="402">P186</f>
        <v>0</v>
      </c>
      <c r="Q185" s="61">
        <f t="shared" si="402"/>
        <v>0</v>
      </c>
      <c r="R185" s="61">
        <f t="shared" si="402"/>
        <v>0</v>
      </c>
      <c r="S185" s="61">
        <f t="shared" si="402"/>
        <v>0</v>
      </c>
      <c r="T185" s="61">
        <f t="shared" si="402"/>
        <v>0</v>
      </c>
      <c r="U185" s="61">
        <f t="shared" si="402"/>
        <v>0</v>
      </c>
      <c r="V185" s="61">
        <f t="shared" si="402"/>
        <v>0</v>
      </c>
      <c r="W185" s="61">
        <f t="shared" si="402"/>
        <v>0</v>
      </c>
      <c r="X185" s="61">
        <f t="shared" si="402"/>
        <v>0</v>
      </c>
      <c r="Y185" s="61">
        <f t="shared" si="402"/>
        <v>0</v>
      </c>
      <c r="Z185" s="61">
        <f t="shared" si="402"/>
        <v>0</v>
      </c>
      <c r="AA185" s="61">
        <f t="shared" si="402"/>
        <v>0</v>
      </c>
      <c r="AB185" s="61">
        <f t="shared" si="402"/>
        <v>0</v>
      </c>
      <c r="AC185" s="61">
        <f t="shared" si="402"/>
        <v>0</v>
      </c>
      <c r="AD185" s="61">
        <f t="shared" si="402"/>
        <v>0</v>
      </c>
      <c r="AE185" s="61">
        <f t="shared" si="402"/>
        <v>0</v>
      </c>
      <c r="AF185" s="61">
        <f t="shared" si="402"/>
        <v>0</v>
      </c>
      <c r="AG185" s="61">
        <f t="shared" si="402"/>
        <v>0</v>
      </c>
      <c r="AH185" s="61">
        <f t="shared" si="402"/>
        <v>0</v>
      </c>
      <c r="AI185" s="61">
        <f t="shared" si="402"/>
        <v>0</v>
      </c>
      <c r="AJ185" s="61">
        <f t="shared" si="402"/>
        <v>0</v>
      </c>
      <c r="AK185" s="61">
        <f t="shared" si="402"/>
        <v>0</v>
      </c>
      <c r="AL185" s="61">
        <f t="shared" si="402"/>
        <v>0</v>
      </c>
      <c r="AM185" s="61">
        <f t="shared" si="402"/>
        <v>0</v>
      </c>
      <c r="AN185" s="61">
        <f t="shared" si="402"/>
        <v>0</v>
      </c>
      <c r="AO185" s="61">
        <f t="shared" si="402"/>
        <v>0</v>
      </c>
      <c r="AP185" s="61">
        <f t="shared" si="402"/>
        <v>0</v>
      </c>
      <c r="AQ185" s="61">
        <f t="shared" si="402"/>
        <v>0</v>
      </c>
      <c r="AR185" s="61">
        <f t="shared" si="402"/>
        <v>0</v>
      </c>
      <c r="AS185" s="61">
        <f t="shared" si="402"/>
        <v>0</v>
      </c>
      <c r="AT185" s="61">
        <f t="shared" si="402"/>
        <v>0</v>
      </c>
      <c r="AU185" s="61">
        <f t="shared" si="402"/>
        <v>0</v>
      </c>
      <c r="AV185" s="61">
        <f t="shared" si="402"/>
        <v>0</v>
      </c>
      <c r="AW185" s="61">
        <f t="shared" si="402"/>
        <v>0</v>
      </c>
      <c r="AX185" s="61">
        <f t="shared" si="402"/>
        <v>0</v>
      </c>
      <c r="AY185" s="61">
        <f t="shared" si="402"/>
        <v>0</v>
      </c>
      <c r="AZ185" s="61">
        <f t="shared" si="402"/>
        <v>0</v>
      </c>
      <c r="BA185" s="61">
        <f t="shared" si="402"/>
        <v>0</v>
      </c>
      <c r="BB185" s="61">
        <f t="shared" si="402"/>
        <v>0</v>
      </c>
      <c r="BC185" s="61">
        <f t="shared" si="402"/>
        <v>0</v>
      </c>
      <c r="BD185" s="61">
        <f t="shared" si="402"/>
        <v>0</v>
      </c>
      <c r="BE185" s="61">
        <f t="shared" si="402"/>
        <v>0</v>
      </c>
      <c r="BF185" s="61">
        <f t="shared" si="402"/>
        <v>0</v>
      </c>
      <c r="BG185" s="61">
        <f t="shared" si="402"/>
        <v>0</v>
      </c>
      <c r="BH185" s="61">
        <f t="shared" si="402"/>
        <v>0</v>
      </c>
      <c r="BI185" s="61">
        <f t="shared" si="402"/>
        <v>0</v>
      </c>
      <c r="BJ185" s="61">
        <f t="shared" si="402"/>
        <v>0</v>
      </c>
      <c r="BK185" s="61">
        <f t="shared" si="402"/>
        <v>0</v>
      </c>
      <c r="BL185" s="61">
        <f t="shared" si="402"/>
        <v>0</v>
      </c>
      <c r="BM185" s="61">
        <f t="shared" si="402"/>
        <v>0</v>
      </c>
      <c r="BN185" s="61">
        <f t="shared" si="402"/>
        <v>0</v>
      </c>
      <c r="BO185" s="61">
        <f t="shared" si="402"/>
        <v>0</v>
      </c>
      <c r="BP185" s="61">
        <f t="shared" si="402"/>
        <v>0</v>
      </c>
      <c r="BQ185" s="61">
        <f t="shared" si="402"/>
        <v>0</v>
      </c>
      <c r="BR185" s="61">
        <f t="shared" si="402"/>
        <v>0</v>
      </c>
      <c r="BS185" s="61">
        <f t="shared" si="402"/>
        <v>0</v>
      </c>
      <c r="BT185" s="61">
        <f t="shared" si="402"/>
        <v>0</v>
      </c>
      <c r="BU185" s="61">
        <f t="shared" si="402"/>
        <v>0</v>
      </c>
      <c r="BV185" s="61">
        <f t="shared" si="402"/>
        <v>0</v>
      </c>
      <c r="BW185" s="61">
        <f t="shared" si="402"/>
        <v>0</v>
      </c>
      <c r="BX185" s="61">
        <f t="shared" si="402"/>
        <v>0</v>
      </c>
      <c r="BY185" s="61">
        <f t="shared" si="402"/>
        <v>0</v>
      </c>
      <c r="BZ185" s="61">
        <f t="shared" si="402"/>
        <v>0</v>
      </c>
      <c r="CA185" s="61">
        <f t="shared" si="402"/>
        <v>0</v>
      </c>
      <c r="CB185" s="61">
        <f t="shared" ref="CB185:EM185" si="403">CB186</f>
        <v>0</v>
      </c>
      <c r="CC185" s="61">
        <f t="shared" si="403"/>
        <v>0</v>
      </c>
      <c r="CD185" s="61">
        <f t="shared" si="403"/>
        <v>0</v>
      </c>
      <c r="CE185" s="61">
        <f t="shared" si="403"/>
        <v>0</v>
      </c>
      <c r="CF185" s="61">
        <f t="shared" si="403"/>
        <v>0</v>
      </c>
      <c r="CG185" s="61">
        <f t="shared" si="403"/>
        <v>0</v>
      </c>
      <c r="CH185" s="61">
        <f t="shared" si="403"/>
        <v>0</v>
      </c>
      <c r="CI185" s="61">
        <f t="shared" si="403"/>
        <v>0</v>
      </c>
      <c r="CJ185" s="61">
        <f t="shared" si="403"/>
        <v>0</v>
      </c>
      <c r="CK185" s="61">
        <f t="shared" si="403"/>
        <v>0</v>
      </c>
      <c r="CL185" s="61">
        <f t="shared" si="403"/>
        <v>0</v>
      </c>
      <c r="CM185" s="61">
        <f t="shared" si="403"/>
        <v>0</v>
      </c>
      <c r="CN185" s="61">
        <f t="shared" si="403"/>
        <v>0</v>
      </c>
      <c r="CO185" s="61">
        <f t="shared" si="403"/>
        <v>0</v>
      </c>
      <c r="CP185" s="61">
        <f t="shared" si="403"/>
        <v>0</v>
      </c>
      <c r="CQ185" s="61">
        <f t="shared" si="403"/>
        <v>0</v>
      </c>
      <c r="CR185" s="61">
        <f t="shared" si="403"/>
        <v>0</v>
      </c>
      <c r="CS185" s="61">
        <f t="shared" si="403"/>
        <v>0</v>
      </c>
      <c r="CT185" s="61">
        <f t="shared" si="403"/>
        <v>0</v>
      </c>
      <c r="CU185" s="61">
        <f t="shared" si="403"/>
        <v>0</v>
      </c>
      <c r="CV185" s="61">
        <f t="shared" si="403"/>
        <v>0</v>
      </c>
      <c r="CW185" s="61">
        <f t="shared" si="403"/>
        <v>0</v>
      </c>
      <c r="CX185" s="61">
        <f t="shared" si="403"/>
        <v>0</v>
      </c>
      <c r="CY185" s="61">
        <f t="shared" si="403"/>
        <v>0</v>
      </c>
      <c r="CZ185" s="61">
        <f t="shared" si="403"/>
        <v>0</v>
      </c>
      <c r="DA185" s="61">
        <f t="shared" si="403"/>
        <v>0</v>
      </c>
      <c r="DB185" s="61">
        <f t="shared" si="403"/>
        <v>0</v>
      </c>
      <c r="DC185" s="61">
        <f t="shared" si="403"/>
        <v>0</v>
      </c>
      <c r="DD185" s="61">
        <f t="shared" si="403"/>
        <v>0</v>
      </c>
      <c r="DE185" s="61">
        <f t="shared" si="403"/>
        <v>0</v>
      </c>
      <c r="DF185" s="61">
        <f t="shared" si="403"/>
        <v>0</v>
      </c>
      <c r="DG185" s="61">
        <f t="shared" si="403"/>
        <v>0</v>
      </c>
      <c r="DH185" s="61">
        <f t="shared" si="403"/>
        <v>0</v>
      </c>
      <c r="DI185" s="61">
        <f t="shared" si="403"/>
        <v>0</v>
      </c>
      <c r="DJ185" s="61">
        <f t="shared" si="403"/>
        <v>0</v>
      </c>
      <c r="DK185" s="61">
        <f t="shared" si="403"/>
        <v>0</v>
      </c>
      <c r="DL185" s="61">
        <f t="shared" si="403"/>
        <v>0</v>
      </c>
      <c r="DM185" s="61">
        <f t="shared" si="403"/>
        <v>0</v>
      </c>
      <c r="DN185" s="61">
        <f t="shared" si="403"/>
        <v>0</v>
      </c>
      <c r="DO185" s="61">
        <f t="shared" si="403"/>
        <v>0</v>
      </c>
      <c r="DP185" s="61">
        <f t="shared" si="403"/>
        <v>0</v>
      </c>
      <c r="DQ185" s="61">
        <f t="shared" si="403"/>
        <v>0</v>
      </c>
      <c r="DR185" s="61">
        <f t="shared" si="403"/>
        <v>0</v>
      </c>
      <c r="DS185" s="61">
        <f t="shared" si="403"/>
        <v>0</v>
      </c>
      <c r="DT185" s="61">
        <f t="shared" si="403"/>
        <v>0</v>
      </c>
      <c r="DU185" s="61">
        <f t="shared" si="403"/>
        <v>0</v>
      </c>
      <c r="DV185" s="61">
        <f t="shared" si="403"/>
        <v>0</v>
      </c>
      <c r="DW185" s="61">
        <f t="shared" si="403"/>
        <v>0</v>
      </c>
      <c r="DX185" s="61">
        <f t="shared" si="403"/>
        <v>0</v>
      </c>
      <c r="DY185" s="61">
        <f t="shared" si="403"/>
        <v>0</v>
      </c>
      <c r="DZ185" s="61">
        <f t="shared" si="403"/>
        <v>0</v>
      </c>
      <c r="EA185" s="61">
        <f t="shared" si="403"/>
        <v>0</v>
      </c>
      <c r="EB185" s="61">
        <f t="shared" si="403"/>
        <v>0</v>
      </c>
      <c r="EC185" s="61">
        <f t="shared" si="403"/>
        <v>0</v>
      </c>
      <c r="ED185" s="61">
        <f t="shared" si="403"/>
        <v>0</v>
      </c>
      <c r="EE185" s="61">
        <f t="shared" si="403"/>
        <v>0</v>
      </c>
      <c r="EF185" s="61">
        <f t="shared" si="403"/>
        <v>0</v>
      </c>
      <c r="EG185" s="61">
        <f t="shared" si="403"/>
        <v>0</v>
      </c>
      <c r="EH185" s="61">
        <f t="shared" si="403"/>
        <v>0</v>
      </c>
      <c r="EI185" s="61">
        <f t="shared" si="403"/>
        <v>0</v>
      </c>
      <c r="EJ185" s="61">
        <f t="shared" si="403"/>
        <v>0</v>
      </c>
      <c r="EK185" s="61">
        <f t="shared" si="403"/>
        <v>0</v>
      </c>
      <c r="EL185" s="61">
        <f t="shared" si="403"/>
        <v>0</v>
      </c>
      <c r="EM185" s="61">
        <f t="shared" si="403"/>
        <v>0</v>
      </c>
      <c r="EN185" s="61">
        <f t="shared" ref="EN185:ER185" si="404">EN186</f>
        <v>0</v>
      </c>
      <c r="EO185" s="61"/>
      <c r="EP185" s="61"/>
      <c r="EQ185" s="61">
        <f t="shared" si="404"/>
        <v>0</v>
      </c>
      <c r="ER185" s="61">
        <f t="shared" si="404"/>
        <v>0</v>
      </c>
    </row>
    <row r="186" spans="1:148" s="3" customFormat="1" ht="45" customHeight="1" x14ac:dyDescent="0.25">
      <c r="A186" s="54"/>
      <c r="B186" s="54">
        <v>122</v>
      </c>
      <c r="C186" s="218" t="s">
        <v>533</v>
      </c>
      <c r="D186" s="156" t="s">
        <v>534</v>
      </c>
      <c r="E186" s="64">
        <v>13916</v>
      </c>
      <c r="F186" s="65">
        <v>0.98</v>
      </c>
      <c r="G186" s="66"/>
      <c r="H186" s="119">
        <v>1</v>
      </c>
      <c r="I186" s="120"/>
      <c r="J186" s="127"/>
      <c r="K186" s="118">
        <v>1.4</v>
      </c>
      <c r="L186" s="118">
        <v>1.68</v>
      </c>
      <c r="M186" s="118">
        <v>2.23</v>
      </c>
      <c r="N186" s="121">
        <v>2.57</v>
      </c>
      <c r="O186" s="69"/>
      <c r="P186" s="70">
        <f>O186*E186*F186*H186*K186*$P$9</f>
        <v>0</v>
      </c>
      <c r="Q186" s="122"/>
      <c r="R186" s="70">
        <f>Q186*E186*F186*H186*K186*$R$9</f>
        <v>0</v>
      </c>
      <c r="S186" s="71"/>
      <c r="T186" s="71">
        <f>S186*E186*F186*H186*K186*$T$9</f>
        <v>0</v>
      </c>
      <c r="U186" s="69"/>
      <c r="V186" s="70">
        <f>SUM(U186*E186*F186*H186*K186*$V$9)</f>
        <v>0</v>
      </c>
      <c r="W186" s="69"/>
      <c r="X186" s="71">
        <f>SUM(W186*E186*F186*H186*K186*$X$9)</f>
        <v>0</v>
      </c>
      <c r="Y186" s="69"/>
      <c r="Z186" s="70">
        <f>SUM(Y186*E186*F186*H186*K186*$Z$9)</f>
        <v>0</v>
      </c>
      <c r="AA186" s="71"/>
      <c r="AB186" s="70">
        <f>SUM(AA186*E186*F186*H186*K186*$AB$9)</f>
        <v>0</v>
      </c>
      <c r="AC186" s="70"/>
      <c r="AD186" s="70"/>
      <c r="AE186" s="71"/>
      <c r="AF186" s="70">
        <f>SUM(AE186*E186*F186*H186*K186*$AF$9)</f>
        <v>0</v>
      </c>
      <c r="AG186" s="71"/>
      <c r="AH186" s="70">
        <f>SUM(AG186*E186*F186*H186*L186*$AH$9)</f>
        <v>0</v>
      </c>
      <c r="AI186" s="71"/>
      <c r="AJ186" s="70">
        <f>SUM(AI186*E186*F186*H186*L186*$AJ$9)</f>
        <v>0</v>
      </c>
      <c r="AK186" s="69"/>
      <c r="AL186" s="70">
        <f>SUM(AK186*E186*F186*H186*K186*$AL$9)</f>
        <v>0</v>
      </c>
      <c r="AM186" s="71"/>
      <c r="AN186" s="71">
        <f>SUM(AM186*E186*F186*H186*K186*$AN$9)</f>
        <v>0</v>
      </c>
      <c r="AO186" s="69"/>
      <c r="AP186" s="70">
        <f>SUM(AO186*E186*F186*H186*K186*$AP$9)</f>
        <v>0</v>
      </c>
      <c r="AQ186" s="69"/>
      <c r="AR186" s="70">
        <f>SUM(AQ186*E186*F186*H186*K186*$AR$9)</f>
        <v>0</v>
      </c>
      <c r="AS186" s="71"/>
      <c r="AT186" s="70">
        <f>SUM(E186*F186*H186*K186*AS186*$AT$9)</f>
        <v>0</v>
      </c>
      <c r="AU186" s="71"/>
      <c r="AV186" s="70">
        <f>SUM(AU186*E186*F186*H186*K186*$AV$9)</f>
        <v>0</v>
      </c>
      <c r="AW186" s="69"/>
      <c r="AX186" s="70">
        <f>SUM(AW186*E186*F186*H186*K186*$AX$9)</f>
        <v>0</v>
      </c>
      <c r="AY186" s="69"/>
      <c r="AZ186" s="71">
        <f>SUM(AY186*E186*F186*H186*K186*$AZ$9)</f>
        <v>0</v>
      </c>
      <c r="BA186" s="69"/>
      <c r="BB186" s="70">
        <f>SUM(BA186*E186*F186*H186*K186*$BB$9)</f>
        <v>0</v>
      </c>
      <c r="BC186" s="69"/>
      <c r="BD186" s="70">
        <f>SUM(BC186*E186*F186*H186*K186*$BD$9)</f>
        <v>0</v>
      </c>
      <c r="BE186" s="69"/>
      <c r="BF186" s="70">
        <f>SUM(BE186*E186*F186*H186*K186*$BF$9)</f>
        <v>0</v>
      </c>
      <c r="BG186" s="69"/>
      <c r="BH186" s="70">
        <f>SUM(BG186*E186*F186*H186*K186*$BH$9)</f>
        <v>0</v>
      </c>
      <c r="BI186" s="69"/>
      <c r="BJ186" s="70">
        <f>BI186*E186*F186*H186*K186*$BJ$9</f>
        <v>0</v>
      </c>
      <c r="BK186" s="69"/>
      <c r="BL186" s="70">
        <f>BK186*E186*F186*H186*K186*$BL$9</f>
        <v>0</v>
      </c>
      <c r="BM186" s="69"/>
      <c r="BN186" s="70">
        <f>BM186*E186*F186*H186*K186*$BN$9</f>
        <v>0</v>
      </c>
      <c r="BO186" s="69"/>
      <c r="BP186" s="70">
        <f>SUM(BO186*E186*F186*H186*K186*$BP$9)</f>
        <v>0</v>
      </c>
      <c r="BQ186" s="69"/>
      <c r="BR186" s="70">
        <f>SUM(BQ186*E186*F186*H186*K186*$BR$9)</f>
        <v>0</v>
      </c>
      <c r="BS186" s="69"/>
      <c r="BT186" s="70">
        <f>SUM(BS186*E186*F186*H186*K186*$BT$9)</f>
        <v>0</v>
      </c>
      <c r="BU186" s="69"/>
      <c r="BV186" s="70">
        <f>SUM(BU186*E186*F186*H186*K186*$BV$9)</f>
        <v>0</v>
      </c>
      <c r="BW186" s="69"/>
      <c r="BX186" s="70">
        <f>SUM(BW186*E186*F186*H186*K186*$BX$9)</f>
        <v>0</v>
      </c>
      <c r="BY186" s="73"/>
      <c r="BZ186" s="74">
        <f>BY186*E186*F186*H186*K186*$BZ$9</f>
        <v>0</v>
      </c>
      <c r="CA186" s="69"/>
      <c r="CB186" s="70">
        <f>SUM(CA186*E186*F186*H186*K186*$CB$9)</f>
        <v>0</v>
      </c>
      <c r="CC186" s="71"/>
      <c r="CD186" s="70">
        <f>SUM(CC186*E186*F186*H186*K186*$CD$9)</f>
        <v>0</v>
      </c>
      <c r="CE186" s="69"/>
      <c r="CF186" s="70">
        <f>SUM(CE186*E186*F186*H186*K186*$CF$9)</f>
        <v>0</v>
      </c>
      <c r="CG186" s="69"/>
      <c r="CH186" s="70">
        <f>SUM(CG186*E186*F186*H186*K186*$CH$9)</f>
        <v>0</v>
      </c>
      <c r="CI186" s="69"/>
      <c r="CJ186" s="70">
        <f>CI186*E186*F186*H186*K186*$CJ$9</f>
        <v>0</v>
      </c>
      <c r="CK186" s="131"/>
      <c r="CL186" s="70">
        <f>SUM(CK186*E186*F186*H186*K186*$CL$9)</f>
        <v>0</v>
      </c>
      <c r="CM186" s="71"/>
      <c r="CN186" s="70">
        <f>SUM(CM186*E186*F186*H186*L186*$CN$9)</f>
        <v>0</v>
      </c>
      <c r="CO186" s="69"/>
      <c r="CP186" s="70">
        <f>SUM(CO186*E186*F186*H186*L186*$CP$9)</f>
        <v>0</v>
      </c>
      <c r="CQ186" s="69"/>
      <c r="CR186" s="70">
        <f>SUM(CQ186*E186*F186*H186*L186*$CR$9)</f>
        <v>0</v>
      </c>
      <c r="CS186" s="71"/>
      <c r="CT186" s="70">
        <f>SUM(CS186*E186*F186*H186*L186*$CT$9)</f>
        <v>0</v>
      </c>
      <c r="CU186" s="71"/>
      <c r="CV186" s="70">
        <f>SUM(CU186*E186*F186*H186*L186*$CV$9)</f>
        <v>0</v>
      </c>
      <c r="CW186" s="71"/>
      <c r="CX186" s="70">
        <f>SUM(CW186*E186*F186*H186*L186*$CX$9)</f>
        <v>0</v>
      </c>
      <c r="CY186" s="69"/>
      <c r="CZ186" s="70">
        <f>SUM(CY186*E186*F186*H186*L186*$CZ$9)</f>
        <v>0</v>
      </c>
      <c r="DA186" s="69"/>
      <c r="DB186" s="70">
        <f>SUM(DA186*E186*F186*H186*L186*$DB$9)</f>
        <v>0</v>
      </c>
      <c r="DC186" s="69"/>
      <c r="DD186" s="70">
        <f>SUM(DC186*E186*F186*H186*L186*$DD$9)</f>
        <v>0</v>
      </c>
      <c r="DE186" s="71"/>
      <c r="DF186" s="70">
        <f>SUM(DE186*E186*F186*H186*L186*$DF$9)</f>
        <v>0</v>
      </c>
      <c r="DG186" s="69"/>
      <c r="DH186" s="70">
        <f>SUM(DG186*E186*F186*H186*L186*$DH$9)</f>
        <v>0</v>
      </c>
      <c r="DI186" s="69"/>
      <c r="DJ186" s="70">
        <f>SUM(DI186*E186*F186*H186*L186*$DJ$9)</f>
        <v>0</v>
      </c>
      <c r="DK186" s="69"/>
      <c r="DL186" s="70">
        <f>SUM(DK186*E186*F186*H186*L186*$DL$9)</f>
        <v>0</v>
      </c>
      <c r="DM186" s="69"/>
      <c r="DN186" s="71">
        <f>SUM(DM186*E186*F186*H186*L186*$DN$9)</f>
        <v>0</v>
      </c>
      <c r="DO186" s="69"/>
      <c r="DP186" s="70">
        <f>SUM(DO186*E186*F186*H186*L186*$DP$9)</f>
        <v>0</v>
      </c>
      <c r="DQ186" s="69"/>
      <c r="DR186" s="70">
        <f>DQ186*E186*F186*H186*L186*$DR$9</f>
        <v>0</v>
      </c>
      <c r="DS186" s="69"/>
      <c r="DT186" s="70">
        <f>SUM(DS186*E186*F186*H186*L186*$DT$9)</f>
        <v>0</v>
      </c>
      <c r="DU186" s="69"/>
      <c r="DV186" s="70">
        <f>SUM(DU186*E186*F186*H186*L186*$DV$9)</f>
        <v>0</v>
      </c>
      <c r="DW186" s="69"/>
      <c r="DX186" s="70">
        <f>SUM(DW186*E186*F186*H186*M186*$DX$9)</f>
        <v>0</v>
      </c>
      <c r="DY186" s="69"/>
      <c r="DZ186" s="70">
        <f>SUM(DY186*E186*F186*H186*N186*$DZ$9)</f>
        <v>0</v>
      </c>
      <c r="EA186" s="69"/>
      <c r="EB186" s="70">
        <f>SUM(EA186*E186*F186*H186*K186*$EB$9)</f>
        <v>0</v>
      </c>
      <c r="EC186" s="69"/>
      <c r="ED186" s="70">
        <f>SUM(EC186*E186*F186*H186*K186*$ED$9)</f>
        <v>0</v>
      </c>
      <c r="EE186" s="69"/>
      <c r="EF186" s="70">
        <f>SUM(EE186*E186*F186*H186*K186*$EF$9)</f>
        <v>0</v>
      </c>
      <c r="EG186" s="69"/>
      <c r="EH186" s="70">
        <f>SUM(EG186*E186*F186*H186*K186*$EH$9)</f>
        <v>0</v>
      </c>
      <c r="EI186" s="69"/>
      <c r="EJ186" s="70">
        <f>EI186*E186*F186*H186*K186*$EJ$9</f>
        <v>0</v>
      </c>
      <c r="EK186" s="69"/>
      <c r="EL186" s="70">
        <f>EK186*E186*F186*H186*K186*$EL$9</f>
        <v>0</v>
      </c>
      <c r="EM186" s="69"/>
      <c r="EN186" s="70"/>
      <c r="EO186" s="75"/>
      <c r="EP186" s="75"/>
      <c r="EQ186" s="76">
        <f>SUM(O186,Y186,Q186,S186,AA186,U186,W186,AE186,AG186,AI186,AK186,AM186,AS186,AU186,AW186,AQ186,CM186,CS186,CW186,CA186,CC186,DC186,DE186,DG186,DI186,DK186,DM186,DO186,AY186,AO186,BA186,BC186,BE186,BG186,BI186,BK186,BM186,BO186,BQ186,BS186,BU186,EE186,EG186,EA186,EC186,BW186,BY186,CU186,CO186,CQ186,CY186,DA186,CE186,CG186,CI186,CK186,DQ186,DS186,DU186,DW186,DY186,EI186,EK186,EM186)</f>
        <v>0</v>
      </c>
      <c r="ER186" s="76">
        <f>SUM(P186,Z186,R186,T186,AB186,V186,X186,AF186,AH186,AJ186,AL186,AN186,AT186,AV186,AX186,AR186,CN186,CT186,CX186,CB186,CD186,DD186,DF186,DH186,DJ186,DL186,DN186,DP186,AZ186,AP186,BB186,BD186,BF186,BH186,BJ186,BL186,BN186,BP186,BR186,BT186,BV186,EF186,EH186,EB186,ED186,BX186,BZ186,CV186,CP186,CR186,CZ186,DB186,CF186,CH186,CJ186,CL186,DR186,DT186,DV186,DX186,DZ186,EJ186,EL186,EN186)</f>
        <v>0</v>
      </c>
    </row>
    <row r="187" spans="1:148" s="116" customFormat="1" ht="15" customHeight="1" x14ac:dyDescent="0.25">
      <c r="A187" s="53">
        <v>27</v>
      </c>
      <c r="B187" s="53"/>
      <c r="C187" s="77" t="s">
        <v>535</v>
      </c>
      <c r="D187" s="157" t="s">
        <v>536</v>
      </c>
      <c r="E187" s="64">
        <v>13916</v>
      </c>
      <c r="F187" s="124"/>
      <c r="G187" s="66"/>
      <c r="H187" s="57"/>
      <c r="I187" s="112"/>
      <c r="J187" s="113"/>
      <c r="K187" s="125">
        <v>1.4</v>
      </c>
      <c r="L187" s="125">
        <v>1.68</v>
      </c>
      <c r="M187" s="125">
        <v>2.23</v>
      </c>
      <c r="N187" s="115">
        <v>2.57</v>
      </c>
      <c r="O187" s="61">
        <f>O188</f>
        <v>0</v>
      </c>
      <c r="P187" s="61">
        <f t="shared" ref="P187:CA187" si="405">P188</f>
        <v>0</v>
      </c>
      <c r="Q187" s="61">
        <f t="shared" si="405"/>
        <v>0</v>
      </c>
      <c r="R187" s="61">
        <f t="shared" si="405"/>
        <v>0</v>
      </c>
      <c r="S187" s="61">
        <f t="shared" si="405"/>
        <v>0</v>
      </c>
      <c r="T187" s="61">
        <f t="shared" si="405"/>
        <v>0</v>
      </c>
      <c r="U187" s="61">
        <f t="shared" si="405"/>
        <v>0</v>
      </c>
      <c r="V187" s="61">
        <f t="shared" si="405"/>
        <v>0</v>
      </c>
      <c r="W187" s="61">
        <f t="shared" si="405"/>
        <v>0</v>
      </c>
      <c r="X187" s="61">
        <f t="shared" si="405"/>
        <v>0</v>
      </c>
      <c r="Y187" s="61">
        <f t="shared" si="405"/>
        <v>0</v>
      </c>
      <c r="Z187" s="61">
        <f t="shared" si="405"/>
        <v>0</v>
      </c>
      <c r="AA187" s="61">
        <f t="shared" si="405"/>
        <v>0</v>
      </c>
      <c r="AB187" s="61">
        <f t="shared" si="405"/>
        <v>0</v>
      </c>
      <c r="AC187" s="61">
        <f t="shared" si="405"/>
        <v>0</v>
      </c>
      <c r="AD187" s="61">
        <f t="shared" si="405"/>
        <v>0</v>
      </c>
      <c r="AE187" s="61">
        <f t="shared" si="405"/>
        <v>0</v>
      </c>
      <c r="AF187" s="61">
        <f t="shared" si="405"/>
        <v>0</v>
      </c>
      <c r="AG187" s="61">
        <f t="shared" si="405"/>
        <v>0</v>
      </c>
      <c r="AH187" s="61">
        <f t="shared" si="405"/>
        <v>0</v>
      </c>
      <c r="AI187" s="61">
        <f t="shared" si="405"/>
        <v>0</v>
      </c>
      <c r="AJ187" s="61">
        <f t="shared" si="405"/>
        <v>0</v>
      </c>
      <c r="AK187" s="61">
        <f t="shared" si="405"/>
        <v>0</v>
      </c>
      <c r="AL187" s="61">
        <f t="shared" si="405"/>
        <v>0</v>
      </c>
      <c r="AM187" s="61">
        <f t="shared" si="405"/>
        <v>0</v>
      </c>
      <c r="AN187" s="61">
        <f t="shared" si="405"/>
        <v>0</v>
      </c>
      <c r="AO187" s="61">
        <f t="shared" si="405"/>
        <v>0</v>
      </c>
      <c r="AP187" s="61">
        <f t="shared" si="405"/>
        <v>0</v>
      </c>
      <c r="AQ187" s="61">
        <f t="shared" si="405"/>
        <v>0</v>
      </c>
      <c r="AR187" s="61">
        <f t="shared" si="405"/>
        <v>0</v>
      </c>
      <c r="AS187" s="61">
        <f t="shared" si="405"/>
        <v>0</v>
      </c>
      <c r="AT187" s="61">
        <f t="shared" si="405"/>
        <v>0</v>
      </c>
      <c r="AU187" s="61">
        <f t="shared" si="405"/>
        <v>0</v>
      </c>
      <c r="AV187" s="61">
        <f t="shared" si="405"/>
        <v>0</v>
      </c>
      <c r="AW187" s="61">
        <f t="shared" si="405"/>
        <v>0</v>
      </c>
      <c r="AX187" s="61">
        <f t="shared" si="405"/>
        <v>0</v>
      </c>
      <c r="AY187" s="61">
        <f t="shared" si="405"/>
        <v>0</v>
      </c>
      <c r="AZ187" s="61">
        <f t="shared" si="405"/>
        <v>0</v>
      </c>
      <c r="BA187" s="61">
        <f t="shared" si="405"/>
        <v>0</v>
      </c>
      <c r="BB187" s="61">
        <f t="shared" si="405"/>
        <v>0</v>
      </c>
      <c r="BC187" s="61">
        <f t="shared" si="405"/>
        <v>0</v>
      </c>
      <c r="BD187" s="61">
        <f t="shared" si="405"/>
        <v>0</v>
      </c>
      <c r="BE187" s="61">
        <f t="shared" si="405"/>
        <v>0</v>
      </c>
      <c r="BF187" s="61">
        <f t="shared" si="405"/>
        <v>0</v>
      </c>
      <c r="BG187" s="61">
        <f t="shared" si="405"/>
        <v>0</v>
      </c>
      <c r="BH187" s="61">
        <f t="shared" si="405"/>
        <v>0</v>
      </c>
      <c r="BI187" s="61">
        <f t="shared" si="405"/>
        <v>0</v>
      </c>
      <c r="BJ187" s="61">
        <f t="shared" si="405"/>
        <v>0</v>
      </c>
      <c r="BK187" s="61">
        <f t="shared" si="405"/>
        <v>0</v>
      </c>
      <c r="BL187" s="61">
        <f t="shared" si="405"/>
        <v>0</v>
      </c>
      <c r="BM187" s="61">
        <f t="shared" si="405"/>
        <v>0</v>
      </c>
      <c r="BN187" s="61">
        <f t="shared" si="405"/>
        <v>0</v>
      </c>
      <c r="BO187" s="61">
        <f t="shared" si="405"/>
        <v>0</v>
      </c>
      <c r="BP187" s="61">
        <f t="shared" si="405"/>
        <v>0</v>
      </c>
      <c r="BQ187" s="61">
        <f t="shared" si="405"/>
        <v>0</v>
      </c>
      <c r="BR187" s="61">
        <f t="shared" si="405"/>
        <v>0</v>
      </c>
      <c r="BS187" s="61">
        <f t="shared" si="405"/>
        <v>0</v>
      </c>
      <c r="BT187" s="61">
        <f t="shared" si="405"/>
        <v>0</v>
      </c>
      <c r="BU187" s="61">
        <f t="shared" si="405"/>
        <v>0</v>
      </c>
      <c r="BV187" s="61">
        <f t="shared" si="405"/>
        <v>0</v>
      </c>
      <c r="BW187" s="61">
        <f t="shared" si="405"/>
        <v>0</v>
      </c>
      <c r="BX187" s="61">
        <f t="shared" si="405"/>
        <v>0</v>
      </c>
      <c r="BY187" s="61">
        <f t="shared" si="405"/>
        <v>0</v>
      </c>
      <c r="BZ187" s="61">
        <f t="shared" si="405"/>
        <v>0</v>
      </c>
      <c r="CA187" s="61">
        <f t="shared" si="405"/>
        <v>0</v>
      </c>
      <c r="CB187" s="61">
        <f t="shared" ref="CB187:EM187" si="406">CB188</f>
        <v>0</v>
      </c>
      <c r="CC187" s="61">
        <f t="shared" si="406"/>
        <v>0</v>
      </c>
      <c r="CD187" s="61">
        <f t="shared" si="406"/>
        <v>0</v>
      </c>
      <c r="CE187" s="61">
        <f t="shared" si="406"/>
        <v>0</v>
      </c>
      <c r="CF187" s="61">
        <f t="shared" si="406"/>
        <v>0</v>
      </c>
      <c r="CG187" s="61">
        <f t="shared" si="406"/>
        <v>0</v>
      </c>
      <c r="CH187" s="61">
        <f t="shared" si="406"/>
        <v>0</v>
      </c>
      <c r="CI187" s="61">
        <f t="shared" si="406"/>
        <v>0</v>
      </c>
      <c r="CJ187" s="61">
        <f t="shared" si="406"/>
        <v>0</v>
      </c>
      <c r="CK187" s="61">
        <f t="shared" si="406"/>
        <v>1</v>
      </c>
      <c r="CL187" s="61">
        <f t="shared" si="406"/>
        <v>14416.975999999999</v>
      </c>
      <c r="CM187" s="61">
        <f t="shared" si="406"/>
        <v>15</v>
      </c>
      <c r="CN187" s="61">
        <f t="shared" si="406"/>
        <v>259505.568</v>
      </c>
      <c r="CO187" s="61">
        <f t="shared" si="406"/>
        <v>0</v>
      </c>
      <c r="CP187" s="61">
        <f t="shared" si="406"/>
        <v>0</v>
      </c>
      <c r="CQ187" s="61">
        <f t="shared" si="406"/>
        <v>0</v>
      </c>
      <c r="CR187" s="61">
        <f t="shared" si="406"/>
        <v>0</v>
      </c>
      <c r="CS187" s="61">
        <f t="shared" si="406"/>
        <v>0</v>
      </c>
      <c r="CT187" s="61">
        <f t="shared" si="406"/>
        <v>0</v>
      </c>
      <c r="CU187" s="61">
        <f t="shared" si="406"/>
        <v>0</v>
      </c>
      <c r="CV187" s="61">
        <f t="shared" si="406"/>
        <v>0</v>
      </c>
      <c r="CW187" s="61">
        <f t="shared" si="406"/>
        <v>0</v>
      </c>
      <c r="CX187" s="61">
        <f t="shared" si="406"/>
        <v>0</v>
      </c>
      <c r="CY187" s="61">
        <f t="shared" si="406"/>
        <v>0</v>
      </c>
      <c r="CZ187" s="61">
        <f t="shared" si="406"/>
        <v>0</v>
      </c>
      <c r="DA187" s="61">
        <f t="shared" si="406"/>
        <v>0</v>
      </c>
      <c r="DB187" s="61">
        <f t="shared" si="406"/>
        <v>0</v>
      </c>
      <c r="DC187" s="61">
        <f t="shared" si="406"/>
        <v>0</v>
      </c>
      <c r="DD187" s="61">
        <f t="shared" si="406"/>
        <v>0</v>
      </c>
      <c r="DE187" s="61">
        <f t="shared" si="406"/>
        <v>0</v>
      </c>
      <c r="DF187" s="61">
        <f t="shared" si="406"/>
        <v>0</v>
      </c>
      <c r="DG187" s="61">
        <f t="shared" si="406"/>
        <v>0</v>
      </c>
      <c r="DH187" s="61">
        <f t="shared" si="406"/>
        <v>0</v>
      </c>
      <c r="DI187" s="61">
        <f t="shared" si="406"/>
        <v>0</v>
      </c>
      <c r="DJ187" s="61">
        <f t="shared" si="406"/>
        <v>0</v>
      </c>
      <c r="DK187" s="61">
        <f t="shared" si="406"/>
        <v>0</v>
      </c>
      <c r="DL187" s="61">
        <f t="shared" si="406"/>
        <v>0</v>
      </c>
      <c r="DM187" s="61">
        <f t="shared" si="406"/>
        <v>0</v>
      </c>
      <c r="DN187" s="61">
        <f t="shared" si="406"/>
        <v>0</v>
      </c>
      <c r="DO187" s="61">
        <f t="shared" si="406"/>
        <v>0</v>
      </c>
      <c r="DP187" s="61">
        <f t="shared" si="406"/>
        <v>0</v>
      </c>
      <c r="DQ187" s="61">
        <f t="shared" si="406"/>
        <v>0</v>
      </c>
      <c r="DR187" s="61">
        <f t="shared" si="406"/>
        <v>0</v>
      </c>
      <c r="DS187" s="61">
        <f t="shared" si="406"/>
        <v>2</v>
      </c>
      <c r="DT187" s="61">
        <f t="shared" si="406"/>
        <v>34600.742400000003</v>
      </c>
      <c r="DU187" s="61">
        <f t="shared" si="406"/>
        <v>0</v>
      </c>
      <c r="DV187" s="61">
        <f t="shared" si="406"/>
        <v>0</v>
      </c>
      <c r="DW187" s="61">
        <f t="shared" si="406"/>
        <v>0</v>
      </c>
      <c r="DX187" s="61">
        <f t="shared" si="406"/>
        <v>0</v>
      </c>
      <c r="DY187" s="61">
        <f t="shared" si="406"/>
        <v>0</v>
      </c>
      <c r="DZ187" s="61">
        <f t="shared" si="406"/>
        <v>0</v>
      </c>
      <c r="EA187" s="61">
        <f t="shared" si="406"/>
        <v>0</v>
      </c>
      <c r="EB187" s="61">
        <f t="shared" si="406"/>
        <v>0</v>
      </c>
      <c r="EC187" s="61">
        <f t="shared" si="406"/>
        <v>0</v>
      </c>
      <c r="ED187" s="61">
        <f t="shared" si="406"/>
        <v>0</v>
      </c>
      <c r="EE187" s="61">
        <f t="shared" si="406"/>
        <v>0</v>
      </c>
      <c r="EF187" s="61">
        <f t="shared" si="406"/>
        <v>0</v>
      </c>
      <c r="EG187" s="61">
        <f t="shared" si="406"/>
        <v>0</v>
      </c>
      <c r="EH187" s="61">
        <f t="shared" si="406"/>
        <v>0</v>
      </c>
      <c r="EI187" s="61">
        <f t="shared" si="406"/>
        <v>0</v>
      </c>
      <c r="EJ187" s="61">
        <f t="shared" si="406"/>
        <v>0</v>
      </c>
      <c r="EK187" s="61">
        <f t="shared" si="406"/>
        <v>0</v>
      </c>
      <c r="EL187" s="61">
        <f t="shared" si="406"/>
        <v>0</v>
      </c>
      <c r="EM187" s="61">
        <f t="shared" si="406"/>
        <v>0</v>
      </c>
      <c r="EN187" s="61">
        <f t="shared" ref="EN187:ER187" si="407">EN188</f>
        <v>0</v>
      </c>
      <c r="EO187" s="61"/>
      <c r="EP187" s="61"/>
      <c r="EQ187" s="61">
        <f t="shared" si="407"/>
        <v>18</v>
      </c>
      <c r="ER187" s="61">
        <f t="shared" si="407"/>
        <v>308523.28639999998</v>
      </c>
    </row>
    <row r="188" spans="1:148" s="3" customFormat="1" ht="30" customHeight="1" x14ac:dyDescent="0.25">
      <c r="A188" s="54"/>
      <c r="B188" s="54">
        <v>123</v>
      </c>
      <c r="C188" s="218" t="s">
        <v>537</v>
      </c>
      <c r="D188" s="158" t="s">
        <v>538</v>
      </c>
      <c r="E188" s="64">
        <v>13916</v>
      </c>
      <c r="F188" s="175">
        <v>0.74</v>
      </c>
      <c r="G188" s="66"/>
      <c r="H188" s="119">
        <v>1</v>
      </c>
      <c r="I188" s="120"/>
      <c r="J188" s="127"/>
      <c r="K188" s="118">
        <v>1.4</v>
      </c>
      <c r="L188" s="118">
        <v>1.68</v>
      </c>
      <c r="M188" s="118">
        <v>2.23</v>
      </c>
      <c r="N188" s="121">
        <v>2.57</v>
      </c>
      <c r="O188" s="69"/>
      <c r="P188" s="70">
        <f>O188*E188*F188*H188*K188*$P$9</f>
        <v>0</v>
      </c>
      <c r="Q188" s="122"/>
      <c r="R188" s="70">
        <f>Q188*E188*F188*H188*K188*$R$9</f>
        <v>0</v>
      </c>
      <c r="S188" s="71"/>
      <c r="T188" s="71">
        <f>S188*E188*F188*H188*K188*$T$9</f>
        <v>0</v>
      </c>
      <c r="U188" s="69"/>
      <c r="V188" s="70">
        <f>SUM(U188*E188*F188*H188*K188*$V$9)</f>
        <v>0</v>
      </c>
      <c r="W188" s="69"/>
      <c r="X188" s="71">
        <f>SUM(W188*E188*F188*H188*K188*$X$9)</f>
        <v>0</v>
      </c>
      <c r="Y188" s="69"/>
      <c r="Z188" s="70">
        <f>SUM(Y188*E188*F188*H188*K188*$Z$9)</f>
        <v>0</v>
      </c>
      <c r="AA188" s="71"/>
      <c r="AB188" s="70">
        <f>SUM(AA188*E188*F188*H188*K188*$AB$9)</f>
        <v>0</v>
      </c>
      <c r="AC188" s="70"/>
      <c r="AD188" s="70"/>
      <c r="AE188" s="71"/>
      <c r="AF188" s="70">
        <f>SUM(AE188*E188*F188*H188*K188*$AF$9)</f>
        <v>0</v>
      </c>
      <c r="AG188" s="71"/>
      <c r="AH188" s="70">
        <f>SUM(AG188*E188*F188*H188*L188*$AH$9)</f>
        <v>0</v>
      </c>
      <c r="AI188" s="71"/>
      <c r="AJ188" s="70">
        <f>SUM(AI188*E188*F188*H188*L188*$AJ$9)</f>
        <v>0</v>
      </c>
      <c r="AK188" s="69"/>
      <c r="AL188" s="70">
        <f>SUM(AK188*E188*F188*H188*K188*$AL$9)</f>
        <v>0</v>
      </c>
      <c r="AM188" s="71"/>
      <c r="AN188" s="71">
        <f>SUM(AM188*E188*F188*H188*K188*$AN$9)</f>
        <v>0</v>
      </c>
      <c r="AO188" s="69"/>
      <c r="AP188" s="70">
        <f>SUM(AO188*E188*F188*H188*K188*$AP$9)</f>
        <v>0</v>
      </c>
      <c r="AQ188" s="69"/>
      <c r="AR188" s="70">
        <f>SUM(AQ188*E188*F188*H188*K188*$AR$9)</f>
        <v>0</v>
      </c>
      <c r="AS188" s="71"/>
      <c r="AT188" s="70">
        <f>SUM(E188*F188*H188*K188*AS188*$AT$9)</f>
        <v>0</v>
      </c>
      <c r="AU188" s="71"/>
      <c r="AV188" s="70">
        <f>SUM(AU188*E188*F188*H188*K188*$AV$9)</f>
        <v>0</v>
      </c>
      <c r="AW188" s="69"/>
      <c r="AX188" s="70">
        <f>SUM(AW188*E188*F188*H188*K188*$AX$9)</f>
        <v>0</v>
      </c>
      <c r="AY188" s="69"/>
      <c r="AZ188" s="71">
        <f>SUM(AY188*E188*F188*H188*K188*$AZ$9)</f>
        <v>0</v>
      </c>
      <c r="BA188" s="69"/>
      <c r="BB188" s="70">
        <f>SUM(BA188*E188*F188*H188*K188*$BB$9)</f>
        <v>0</v>
      </c>
      <c r="BC188" s="69"/>
      <c r="BD188" s="70">
        <f>SUM(BC188*E188*F188*H188*K188*$BD$9)</f>
        <v>0</v>
      </c>
      <c r="BE188" s="69"/>
      <c r="BF188" s="70">
        <f>SUM(BE188*E188*F188*H188*K188*$BF$9)</f>
        <v>0</v>
      </c>
      <c r="BG188" s="69"/>
      <c r="BH188" s="70">
        <f>SUM(BG188*E188*F188*H188*K188*$BH$9)</f>
        <v>0</v>
      </c>
      <c r="BI188" s="69"/>
      <c r="BJ188" s="70">
        <f>BI188*E188*F188*H188*K188*$BJ$9</f>
        <v>0</v>
      </c>
      <c r="BK188" s="69"/>
      <c r="BL188" s="70">
        <f>BK188*E188*F188*H188*K188*$BL$9</f>
        <v>0</v>
      </c>
      <c r="BM188" s="69"/>
      <c r="BN188" s="70">
        <f>BM188*E188*F188*H188*K188*$BN$9</f>
        <v>0</v>
      </c>
      <c r="BO188" s="69"/>
      <c r="BP188" s="70">
        <f>SUM(BO188*E188*F188*H188*K188*$BP$9)</f>
        <v>0</v>
      </c>
      <c r="BQ188" s="69"/>
      <c r="BR188" s="70">
        <f>SUM(BQ188*E188*F188*H188*K188*$BR$9)</f>
        <v>0</v>
      </c>
      <c r="BS188" s="69"/>
      <c r="BT188" s="70">
        <f>SUM(BS188*E188*F188*H188*K188*$BT$9)</f>
        <v>0</v>
      </c>
      <c r="BU188" s="69"/>
      <c r="BV188" s="70">
        <f>SUM(BU188*E188*F188*H188*K188*$BV$9)</f>
        <v>0</v>
      </c>
      <c r="BW188" s="69"/>
      <c r="BX188" s="70">
        <f>SUM(BW188*E188*F188*H188*K188*$BX$9)</f>
        <v>0</v>
      </c>
      <c r="BY188" s="73"/>
      <c r="BZ188" s="74">
        <f>BY188*E188*F188*H188*K188*$BZ$9</f>
        <v>0</v>
      </c>
      <c r="CA188" s="69"/>
      <c r="CB188" s="70">
        <f>SUM(CA188*E188*F188*H188*K188*$CB$9)</f>
        <v>0</v>
      </c>
      <c r="CC188" s="71"/>
      <c r="CD188" s="70">
        <f>SUM(CC188*E188*F188*H188*K188*$CD$9)</f>
        <v>0</v>
      </c>
      <c r="CE188" s="69"/>
      <c r="CF188" s="70">
        <f>SUM(CE188*E188*F188*H188*K188*$CF$9)</f>
        <v>0</v>
      </c>
      <c r="CG188" s="69"/>
      <c r="CH188" s="70">
        <f>SUM(CG188*E188*F188*H188*K188*$CH$9)</f>
        <v>0</v>
      </c>
      <c r="CI188" s="69"/>
      <c r="CJ188" s="70">
        <f>CI188*E188*F188*H188*K188*$CJ$9</f>
        <v>0</v>
      </c>
      <c r="CK188" s="69">
        <v>1</v>
      </c>
      <c r="CL188" s="70">
        <f>SUM(CK188*E188*F188*H188*K188*$CL$9)</f>
        <v>14416.975999999999</v>
      </c>
      <c r="CM188" s="71">
        <v>15</v>
      </c>
      <c r="CN188" s="70">
        <f>SUM(CM188*E188*F188*H188*L188*$CN$9)</f>
        <v>259505.568</v>
      </c>
      <c r="CO188" s="69"/>
      <c r="CP188" s="70">
        <f>SUM(CO188*E188*F188*H188*L188*$CP$9)</f>
        <v>0</v>
      </c>
      <c r="CQ188" s="69"/>
      <c r="CR188" s="70">
        <f>SUM(CQ188*E188*F188*H188*L188*$CR$9)</f>
        <v>0</v>
      </c>
      <c r="CS188" s="71"/>
      <c r="CT188" s="70">
        <f>SUM(CS188*E188*F188*H188*L188*$CT$9)</f>
        <v>0</v>
      </c>
      <c r="CU188" s="71"/>
      <c r="CV188" s="70">
        <f>SUM(CU188*E188*F188*H188*L188*$CV$9)</f>
        <v>0</v>
      </c>
      <c r="CW188" s="71"/>
      <c r="CX188" s="70">
        <f>SUM(CW188*E188*F188*H188*L188*$CX$9)</f>
        <v>0</v>
      </c>
      <c r="CY188" s="69"/>
      <c r="CZ188" s="70">
        <f>SUM(CY188*E188*F188*H188*L188*$CZ$9)</f>
        <v>0</v>
      </c>
      <c r="DA188" s="69"/>
      <c r="DB188" s="70">
        <f>SUM(DA188*E188*F188*H188*L188*$DB$9)</f>
        <v>0</v>
      </c>
      <c r="DC188" s="69"/>
      <c r="DD188" s="70">
        <f>SUM(DC188*E188*F188*H188*L188*$DD$9)</f>
        <v>0</v>
      </c>
      <c r="DE188" s="71"/>
      <c r="DF188" s="70">
        <f>SUM(DE188*E188*F188*H188*L188*$DF$9)</f>
        <v>0</v>
      </c>
      <c r="DG188" s="69"/>
      <c r="DH188" s="70">
        <f>SUM(DG188*E188*F188*H188*L188*$DH$9)</f>
        <v>0</v>
      </c>
      <c r="DI188" s="69"/>
      <c r="DJ188" s="70">
        <f>SUM(DI188*E188*F188*H188*L188*$DJ$9)</f>
        <v>0</v>
      </c>
      <c r="DK188" s="69"/>
      <c r="DL188" s="70">
        <f>SUM(DK188*E188*F188*H188*L188*$DL$9)</f>
        <v>0</v>
      </c>
      <c r="DM188" s="69"/>
      <c r="DN188" s="71">
        <f>SUM(DM188*E188*F188*H188*L188*$DN$9)</f>
        <v>0</v>
      </c>
      <c r="DO188" s="69"/>
      <c r="DP188" s="70">
        <f>SUM(DO188*E188*F188*H188*L188*$DP$9)</f>
        <v>0</v>
      </c>
      <c r="DQ188" s="69"/>
      <c r="DR188" s="70">
        <f>DQ188*E188*F188*H188*L188*$DR$9</f>
        <v>0</v>
      </c>
      <c r="DS188" s="69">
        <v>2</v>
      </c>
      <c r="DT188" s="70">
        <f>SUM(DS188*E188*F188*H188*L188*$DT$9)</f>
        <v>34600.742400000003</v>
      </c>
      <c r="DU188" s="69"/>
      <c r="DV188" s="70">
        <f>SUM(DU188*E188*F188*H188*L188*$DV$9)</f>
        <v>0</v>
      </c>
      <c r="DW188" s="69"/>
      <c r="DX188" s="70">
        <f>SUM(DW188*E188*F188*H188*M188*$DX$9)</f>
        <v>0</v>
      </c>
      <c r="DY188" s="69"/>
      <c r="DZ188" s="70">
        <f>SUM(DY188*E188*F188*H188*N188*$DZ$9)</f>
        <v>0</v>
      </c>
      <c r="EA188" s="69"/>
      <c r="EB188" s="70">
        <f>SUM(EA188*E188*F188*H188*K188*$EB$9)</f>
        <v>0</v>
      </c>
      <c r="EC188" s="69"/>
      <c r="ED188" s="70">
        <f>SUM(EC188*E188*F188*H188*K188*$ED$9)</f>
        <v>0</v>
      </c>
      <c r="EE188" s="69"/>
      <c r="EF188" s="70">
        <f>SUM(EE188*E188*F188*H188*K188*$EF$9)</f>
        <v>0</v>
      </c>
      <c r="EG188" s="69"/>
      <c r="EH188" s="70">
        <f>SUM(EG188*E188*F188*H188*K188*$EH$9)</f>
        <v>0</v>
      </c>
      <c r="EI188" s="69"/>
      <c r="EJ188" s="70">
        <f>EI188*E188*F188*H188*K188*$EJ$9</f>
        <v>0</v>
      </c>
      <c r="EK188" s="69"/>
      <c r="EL188" s="70">
        <f>EK188*E188*F188*H188*K188*$EL$9</f>
        <v>0</v>
      </c>
      <c r="EM188" s="69"/>
      <c r="EN188" s="70"/>
      <c r="EO188" s="75"/>
      <c r="EP188" s="75"/>
      <c r="EQ188" s="76">
        <f>SUM(O188,Y188,Q188,S188,AA188,U188,W188,AE188,AG188,AI188,AK188,AM188,AS188,AU188,AW188,AQ188,CM188,CS188,CW188,CA188,CC188,DC188,DE188,DG188,DI188,DK188,DM188,DO188,AY188,AO188,BA188,BC188,BE188,BG188,BI188,BK188,BM188,BO188,BQ188,BS188,BU188,EE188,EG188,EA188,EC188,BW188,BY188,CU188,CO188,CQ188,CY188,DA188,CE188,CG188,CI188,CK188,DQ188,DS188,DU188,DW188,DY188,EI188,EK188,EM188)</f>
        <v>18</v>
      </c>
      <c r="ER188" s="76">
        <f>SUM(P188,Z188,R188,T188,AB188,V188,X188,AF188,AH188,AJ188,AL188,AN188,AT188,AV188,AX188,AR188,CN188,CT188,CX188,CB188,CD188,DD188,DF188,DH188,DJ188,DL188,DN188,DP188,AZ188,AP188,BB188,BD188,BF188,BH188,BJ188,BL188,BN188,BP188,BR188,BT188,BV188,EF188,EH188,EB188,ED188,BX188,BZ188,CV188,CP188,CR188,CZ188,DB188,CF188,CH188,CJ188,CL188,DR188,DT188,DV188,DX188,DZ188,EJ188,EL188,EN188)</f>
        <v>308523.28639999998</v>
      </c>
    </row>
    <row r="189" spans="1:148" s="116" customFormat="1" ht="15" customHeight="1" x14ac:dyDescent="0.25">
      <c r="A189" s="177">
        <v>28</v>
      </c>
      <c r="B189" s="135"/>
      <c r="C189" s="77" t="s">
        <v>539</v>
      </c>
      <c r="D189" s="157" t="s">
        <v>540</v>
      </c>
      <c r="E189" s="64">
        <v>13916</v>
      </c>
      <c r="F189" s="124"/>
      <c r="G189" s="66"/>
      <c r="H189" s="57"/>
      <c r="I189" s="112"/>
      <c r="J189" s="113"/>
      <c r="K189" s="125">
        <v>1.4</v>
      </c>
      <c r="L189" s="125">
        <v>1.68</v>
      </c>
      <c r="M189" s="125">
        <v>2.23</v>
      </c>
      <c r="N189" s="115">
        <v>2.57</v>
      </c>
      <c r="O189" s="61">
        <f>O190</f>
        <v>0</v>
      </c>
      <c r="P189" s="61">
        <f t="shared" ref="P189:CA189" si="408">P190</f>
        <v>0</v>
      </c>
      <c r="Q189" s="61">
        <f t="shared" si="408"/>
        <v>0</v>
      </c>
      <c r="R189" s="61">
        <f t="shared" si="408"/>
        <v>0</v>
      </c>
      <c r="S189" s="61">
        <f t="shared" si="408"/>
        <v>0</v>
      </c>
      <c r="T189" s="61">
        <f t="shared" si="408"/>
        <v>0</v>
      </c>
      <c r="U189" s="61">
        <f t="shared" si="408"/>
        <v>0</v>
      </c>
      <c r="V189" s="61">
        <f t="shared" si="408"/>
        <v>0</v>
      </c>
      <c r="W189" s="61">
        <f t="shared" si="408"/>
        <v>0</v>
      </c>
      <c r="X189" s="61">
        <f t="shared" si="408"/>
        <v>0</v>
      </c>
      <c r="Y189" s="61">
        <f t="shared" si="408"/>
        <v>0</v>
      </c>
      <c r="Z189" s="61">
        <f t="shared" si="408"/>
        <v>0</v>
      </c>
      <c r="AA189" s="61">
        <f t="shared" si="408"/>
        <v>0</v>
      </c>
      <c r="AB189" s="61">
        <f t="shared" si="408"/>
        <v>0</v>
      </c>
      <c r="AC189" s="61">
        <f t="shared" si="408"/>
        <v>0</v>
      </c>
      <c r="AD189" s="61">
        <f t="shared" si="408"/>
        <v>0</v>
      </c>
      <c r="AE189" s="61">
        <f t="shared" si="408"/>
        <v>0</v>
      </c>
      <c r="AF189" s="61">
        <f t="shared" si="408"/>
        <v>0</v>
      </c>
      <c r="AG189" s="61">
        <f t="shared" si="408"/>
        <v>0</v>
      </c>
      <c r="AH189" s="61">
        <f t="shared" si="408"/>
        <v>0</v>
      </c>
      <c r="AI189" s="61">
        <f t="shared" si="408"/>
        <v>0</v>
      </c>
      <c r="AJ189" s="61">
        <f t="shared" si="408"/>
        <v>0</v>
      </c>
      <c r="AK189" s="61">
        <f t="shared" si="408"/>
        <v>0</v>
      </c>
      <c r="AL189" s="61">
        <f t="shared" si="408"/>
        <v>0</v>
      </c>
      <c r="AM189" s="61">
        <f t="shared" si="408"/>
        <v>0</v>
      </c>
      <c r="AN189" s="61">
        <f t="shared" si="408"/>
        <v>0</v>
      </c>
      <c r="AO189" s="61">
        <f t="shared" si="408"/>
        <v>0</v>
      </c>
      <c r="AP189" s="61">
        <f t="shared" si="408"/>
        <v>0</v>
      </c>
      <c r="AQ189" s="61">
        <f t="shared" si="408"/>
        <v>0</v>
      </c>
      <c r="AR189" s="61">
        <f t="shared" si="408"/>
        <v>0</v>
      </c>
      <c r="AS189" s="61">
        <f t="shared" si="408"/>
        <v>0</v>
      </c>
      <c r="AT189" s="61">
        <f t="shared" si="408"/>
        <v>0</v>
      </c>
      <c r="AU189" s="61">
        <f t="shared" si="408"/>
        <v>0</v>
      </c>
      <c r="AV189" s="61">
        <f t="shared" si="408"/>
        <v>0</v>
      </c>
      <c r="AW189" s="61">
        <f t="shared" si="408"/>
        <v>0</v>
      </c>
      <c r="AX189" s="61">
        <f t="shared" si="408"/>
        <v>0</v>
      </c>
      <c r="AY189" s="61">
        <f t="shared" si="408"/>
        <v>0</v>
      </c>
      <c r="AZ189" s="61">
        <f t="shared" si="408"/>
        <v>0</v>
      </c>
      <c r="BA189" s="61">
        <f t="shared" si="408"/>
        <v>0</v>
      </c>
      <c r="BB189" s="61">
        <f t="shared" si="408"/>
        <v>0</v>
      </c>
      <c r="BC189" s="61">
        <f t="shared" si="408"/>
        <v>0</v>
      </c>
      <c r="BD189" s="61">
        <f t="shared" si="408"/>
        <v>0</v>
      </c>
      <c r="BE189" s="61">
        <f t="shared" si="408"/>
        <v>0</v>
      </c>
      <c r="BF189" s="61">
        <f t="shared" si="408"/>
        <v>0</v>
      </c>
      <c r="BG189" s="61">
        <f t="shared" si="408"/>
        <v>0</v>
      </c>
      <c r="BH189" s="61">
        <f t="shared" si="408"/>
        <v>0</v>
      </c>
      <c r="BI189" s="61">
        <f t="shared" si="408"/>
        <v>0</v>
      </c>
      <c r="BJ189" s="61">
        <f t="shared" si="408"/>
        <v>0</v>
      </c>
      <c r="BK189" s="61">
        <f t="shared" si="408"/>
        <v>0</v>
      </c>
      <c r="BL189" s="61">
        <f t="shared" si="408"/>
        <v>0</v>
      </c>
      <c r="BM189" s="61">
        <f t="shared" si="408"/>
        <v>0</v>
      </c>
      <c r="BN189" s="61">
        <f t="shared" si="408"/>
        <v>0</v>
      </c>
      <c r="BO189" s="61">
        <f t="shared" si="408"/>
        <v>0</v>
      </c>
      <c r="BP189" s="61">
        <f t="shared" si="408"/>
        <v>0</v>
      </c>
      <c r="BQ189" s="61">
        <f t="shared" si="408"/>
        <v>0</v>
      </c>
      <c r="BR189" s="61">
        <f t="shared" si="408"/>
        <v>0</v>
      </c>
      <c r="BS189" s="61">
        <f t="shared" si="408"/>
        <v>0</v>
      </c>
      <c r="BT189" s="61">
        <f t="shared" si="408"/>
        <v>0</v>
      </c>
      <c r="BU189" s="61">
        <f t="shared" si="408"/>
        <v>0</v>
      </c>
      <c r="BV189" s="61">
        <f t="shared" si="408"/>
        <v>0</v>
      </c>
      <c r="BW189" s="61">
        <f t="shared" si="408"/>
        <v>0</v>
      </c>
      <c r="BX189" s="61">
        <f t="shared" si="408"/>
        <v>0</v>
      </c>
      <c r="BY189" s="61">
        <f t="shared" si="408"/>
        <v>0</v>
      </c>
      <c r="BZ189" s="61">
        <f t="shared" si="408"/>
        <v>0</v>
      </c>
      <c r="CA189" s="61">
        <f t="shared" si="408"/>
        <v>0</v>
      </c>
      <c r="CB189" s="61">
        <f t="shared" ref="CB189:EM189" si="409">CB190</f>
        <v>0</v>
      </c>
      <c r="CC189" s="61">
        <f t="shared" si="409"/>
        <v>0</v>
      </c>
      <c r="CD189" s="61">
        <f t="shared" si="409"/>
        <v>0</v>
      </c>
      <c r="CE189" s="61">
        <f t="shared" si="409"/>
        <v>0</v>
      </c>
      <c r="CF189" s="61">
        <f t="shared" si="409"/>
        <v>0</v>
      </c>
      <c r="CG189" s="61">
        <f t="shared" si="409"/>
        <v>0</v>
      </c>
      <c r="CH189" s="61">
        <f t="shared" si="409"/>
        <v>0</v>
      </c>
      <c r="CI189" s="61">
        <f t="shared" si="409"/>
        <v>0</v>
      </c>
      <c r="CJ189" s="61">
        <f t="shared" si="409"/>
        <v>0</v>
      </c>
      <c r="CK189" s="61">
        <f t="shared" si="409"/>
        <v>0</v>
      </c>
      <c r="CL189" s="61">
        <f t="shared" si="409"/>
        <v>0</v>
      </c>
      <c r="CM189" s="61">
        <f t="shared" si="409"/>
        <v>0</v>
      </c>
      <c r="CN189" s="61">
        <f t="shared" si="409"/>
        <v>0</v>
      </c>
      <c r="CO189" s="61">
        <f t="shared" si="409"/>
        <v>0</v>
      </c>
      <c r="CP189" s="61">
        <f t="shared" si="409"/>
        <v>0</v>
      </c>
      <c r="CQ189" s="61">
        <f t="shared" si="409"/>
        <v>0</v>
      </c>
      <c r="CR189" s="61">
        <f t="shared" si="409"/>
        <v>0</v>
      </c>
      <c r="CS189" s="61">
        <f t="shared" si="409"/>
        <v>0</v>
      </c>
      <c r="CT189" s="61">
        <f t="shared" si="409"/>
        <v>0</v>
      </c>
      <c r="CU189" s="61">
        <f t="shared" si="409"/>
        <v>0</v>
      </c>
      <c r="CV189" s="61">
        <f t="shared" si="409"/>
        <v>0</v>
      </c>
      <c r="CW189" s="61">
        <f t="shared" si="409"/>
        <v>0</v>
      </c>
      <c r="CX189" s="61">
        <f t="shared" si="409"/>
        <v>0</v>
      </c>
      <c r="CY189" s="61">
        <f t="shared" si="409"/>
        <v>0</v>
      </c>
      <c r="CZ189" s="61">
        <f t="shared" si="409"/>
        <v>0</v>
      </c>
      <c r="DA189" s="61">
        <f t="shared" si="409"/>
        <v>0</v>
      </c>
      <c r="DB189" s="61">
        <f t="shared" si="409"/>
        <v>0</v>
      </c>
      <c r="DC189" s="61">
        <f t="shared" si="409"/>
        <v>0</v>
      </c>
      <c r="DD189" s="61">
        <f t="shared" si="409"/>
        <v>0</v>
      </c>
      <c r="DE189" s="61">
        <f t="shared" si="409"/>
        <v>0</v>
      </c>
      <c r="DF189" s="61">
        <f t="shared" si="409"/>
        <v>0</v>
      </c>
      <c r="DG189" s="61">
        <f t="shared" si="409"/>
        <v>0</v>
      </c>
      <c r="DH189" s="61">
        <f t="shared" si="409"/>
        <v>0</v>
      </c>
      <c r="DI189" s="61">
        <f t="shared" si="409"/>
        <v>0</v>
      </c>
      <c r="DJ189" s="61">
        <f t="shared" si="409"/>
        <v>0</v>
      </c>
      <c r="DK189" s="61">
        <f t="shared" si="409"/>
        <v>0</v>
      </c>
      <c r="DL189" s="61">
        <f t="shared" si="409"/>
        <v>0</v>
      </c>
      <c r="DM189" s="61">
        <f t="shared" si="409"/>
        <v>0</v>
      </c>
      <c r="DN189" s="61">
        <f t="shared" si="409"/>
        <v>0</v>
      </c>
      <c r="DO189" s="61">
        <f t="shared" si="409"/>
        <v>0</v>
      </c>
      <c r="DP189" s="61">
        <f t="shared" si="409"/>
        <v>0</v>
      </c>
      <c r="DQ189" s="61">
        <f t="shared" si="409"/>
        <v>0</v>
      </c>
      <c r="DR189" s="61">
        <f t="shared" si="409"/>
        <v>0</v>
      </c>
      <c r="DS189" s="61">
        <f t="shared" si="409"/>
        <v>0</v>
      </c>
      <c r="DT189" s="61">
        <f t="shared" si="409"/>
        <v>0</v>
      </c>
      <c r="DU189" s="61">
        <f t="shared" si="409"/>
        <v>0</v>
      </c>
      <c r="DV189" s="61">
        <f t="shared" si="409"/>
        <v>0</v>
      </c>
      <c r="DW189" s="61">
        <f t="shared" si="409"/>
        <v>0</v>
      </c>
      <c r="DX189" s="61">
        <f t="shared" si="409"/>
        <v>0</v>
      </c>
      <c r="DY189" s="61">
        <f t="shared" si="409"/>
        <v>0</v>
      </c>
      <c r="DZ189" s="61">
        <f t="shared" si="409"/>
        <v>0</v>
      </c>
      <c r="EA189" s="61">
        <f t="shared" si="409"/>
        <v>0</v>
      </c>
      <c r="EB189" s="61">
        <f t="shared" si="409"/>
        <v>0</v>
      </c>
      <c r="EC189" s="61">
        <f t="shared" si="409"/>
        <v>0</v>
      </c>
      <c r="ED189" s="61">
        <f t="shared" si="409"/>
        <v>0</v>
      </c>
      <c r="EE189" s="61">
        <f t="shared" si="409"/>
        <v>0</v>
      </c>
      <c r="EF189" s="61">
        <f t="shared" si="409"/>
        <v>0</v>
      </c>
      <c r="EG189" s="61">
        <f t="shared" si="409"/>
        <v>0</v>
      </c>
      <c r="EH189" s="61">
        <f t="shared" si="409"/>
        <v>0</v>
      </c>
      <c r="EI189" s="61">
        <f t="shared" si="409"/>
        <v>0</v>
      </c>
      <c r="EJ189" s="61">
        <f t="shared" si="409"/>
        <v>0</v>
      </c>
      <c r="EK189" s="61">
        <f t="shared" si="409"/>
        <v>0</v>
      </c>
      <c r="EL189" s="61">
        <f t="shared" si="409"/>
        <v>0</v>
      </c>
      <c r="EM189" s="61">
        <f t="shared" si="409"/>
        <v>0</v>
      </c>
      <c r="EN189" s="61">
        <f t="shared" ref="EN189:ER189" si="410">EN190</f>
        <v>0</v>
      </c>
      <c r="EO189" s="61"/>
      <c r="EP189" s="61"/>
      <c r="EQ189" s="61">
        <f t="shared" si="410"/>
        <v>0</v>
      </c>
      <c r="ER189" s="61">
        <f t="shared" si="410"/>
        <v>0</v>
      </c>
    </row>
    <row r="190" spans="1:148" s="3" customFormat="1" ht="30" customHeight="1" x14ac:dyDescent="0.25">
      <c r="A190" s="54"/>
      <c r="B190" s="54">
        <v>124</v>
      </c>
      <c r="C190" s="218" t="s">
        <v>541</v>
      </c>
      <c r="D190" s="156" t="s">
        <v>542</v>
      </c>
      <c r="E190" s="64">
        <v>13916</v>
      </c>
      <c r="F190" s="65">
        <v>1.32</v>
      </c>
      <c r="G190" s="66"/>
      <c r="H190" s="119">
        <v>1</v>
      </c>
      <c r="I190" s="120"/>
      <c r="J190" s="127"/>
      <c r="K190" s="118">
        <v>1.4</v>
      </c>
      <c r="L190" s="118">
        <v>1.68</v>
      </c>
      <c r="M190" s="118">
        <v>2.23</v>
      </c>
      <c r="N190" s="121">
        <v>2.57</v>
      </c>
      <c r="O190" s="69"/>
      <c r="P190" s="70">
        <f>O190*E190*F190*H190*K190*$P$9</f>
        <v>0</v>
      </c>
      <c r="Q190" s="122"/>
      <c r="R190" s="70">
        <f>Q190*E190*F190*H190*K190*$R$9</f>
        <v>0</v>
      </c>
      <c r="S190" s="71"/>
      <c r="T190" s="71">
        <f>S190*E190*F190*H190*K190*$T$9</f>
        <v>0</v>
      </c>
      <c r="U190" s="69"/>
      <c r="V190" s="70">
        <f>SUM(U190*E190*F190*H190*K190*$V$9)</f>
        <v>0</v>
      </c>
      <c r="W190" s="69"/>
      <c r="X190" s="71">
        <f>SUM(W190*E190*F190*H190*K190*$X$9)</f>
        <v>0</v>
      </c>
      <c r="Y190" s="69"/>
      <c r="Z190" s="70">
        <f>SUM(Y190*E190*F190*H190*K190*$Z$9)</f>
        <v>0</v>
      </c>
      <c r="AA190" s="71"/>
      <c r="AB190" s="70">
        <f>SUM(AA190*E190*F190*H190*K190*$AB$9)</f>
        <v>0</v>
      </c>
      <c r="AC190" s="70"/>
      <c r="AD190" s="70"/>
      <c r="AE190" s="71"/>
      <c r="AF190" s="70">
        <f>SUM(AE190*E190*F190*H190*K190*$AF$9)</f>
        <v>0</v>
      </c>
      <c r="AG190" s="71"/>
      <c r="AH190" s="70">
        <f>SUM(AG190*E190*F190*H190*L190*$AH$9)</f>
        <v>0</v>
      </c>
      <c r="AI190" s="71"/>
      <c r="AJ190" s="70">
        <f>SUM(AI190*E190*F190*H190*L190*$AJ$9)</f>
        <v>0</v>
      </c>
      <c r="AK190" s="69"/>
      <c r="AL190" s="70">
        <f>SUM(AK190*E190*F190*H190*K190*$AL$9)</f>
        <v>0</v>
      </c>
      <c r="AM190" s="71"/>
      <c r="AN190" s="71">
        <f>SUM(AM190*E190*F190*H190*K190*$AN$9)</f>
        <v>0</v>
      </c>
      <c r="AO190" s="69"/>
      <c r="AP190" s="70">
        <f>SUM(AO190*E190*F190*H190*K190*$AP$9)</f>
        <v>0</v>
      </c>
      <c r="AQ190" s="69"/>
      <c r="AR190" s="70">
        <f>SUM(AQ190*E190*F190*H190*K190*$AR$9)</f>
        <v>0</v>
      </c>
      <c r="AS190" s="71"/>
      <c r="AT190" s="70">
        <f>SUM(E190*F190*H190*K190*AS190*$AT$9)</f>
        <v>0</v>
      </c>
      <c r="AU190" s="71"/>
      <c r="AV190" s="70">
        <f>SUM(AU190*E190*F190*H190*K190*$AV$9)</f>
        <v>0</v>
      </c>
      <c r="AW190" s="69"/>
      <c r="AX190" s="70">
        <f>SUM(AW190*E190*F190*H190*K190*$AX$9)</f>
        <v>0</v>
      </c>
      <c r="AY190" s="69"/>
      <c r="AZ190" s="71">
        <f>SUM(AY190*E190*F190*H190*K190*$AZ$9)</f>
        <v>0</v>
      </c>
      <c r="BA190" s="69"/>
      <c r="BB190" s="70">
        <f>SUM(BA190*E190*F190*H190*K190*$BB$9)</f>
        <v>0</v>
      </c>
      <c r="BC190" s="69"/>
      <c r="BD190" s="70">
        <f>SUM(BC190*E190*F190*H190*K190*$BD$9)</f>
        <v>0</v>
      </c>
      <c r="BE190" s="69"/>
      <c r="BF190" s="70">
        <f>SUM(BE190*E190*F190*H190*K190*$BF$9)</f>
        <v>0</v>
      </c>
      <c r="BG190" s="69"/>
      <c r="BH190" s="70">
        <f>SUM(BG190*E190*F190*H190*K190*$BH$9)</f>
        <v>0</v>
      </c>
      <c r="BI190" s="69"/>
      <c r="BJ190" s="70">
        <f>BI190*E190*F190*H190*K190*$BJ$9</f>
        <v>0</v>
      </c>
      <c r="BK190" s="69"/>
      <c r="BL190" s="70">
        <f>BK190*E190*F190*H190*K190*$BL$9</f>
        <v>0</v>
      </c>
      <c r="BM190" s="69"/>
      <c r="BN190" s="70">
        <f>BM190*E190*F190*H190*K190*$BN$9</f>
        <v>0</v>
      </c>
      <c r="BO190" s="69"/>
      <c r="BP190" s="70">
        <f>SUM(BO190*E190*F190*H190*K190*$BP$9)</f>
        <v>0</v>
      </c>
      <c r="BQ190" s="69"/>
      <c r="BR190" s="70">
        <f>SUM(BQ190*E190*F190*H190*K190*$BR$9)</f>
        <v>0</v>
      </c>
      <c r="BS190" s="69"/>
      <c r="BT190" s="70">
        <f>SUM(BS190*E190*F190*H190*K190*$BT$9)</f>
        <v>0</v>
      </c>
      <c r="BU190" s="69"/>
      <c r="BV190" s="70">
        <f>SUM(BU190*E190*F190*H190*K190*$BV$9)</f>
        <v>0</v>
      </c>
      <c r="BW190" s="69"/>
      <c r="BX190" s="70">
        <f>SUM(BW190*E190*F190*H190*K190*$BX$9)</f>
        <v>0</v>
      </c>
      <c r="BY190" s="73"/>
      <c r="BZ190" s="74">
        <f>BY190*E190*F190*H190*K190*$BZ$9</f>
        <v>0</v>
      </c>
      <c r="CA190" s="69"/>
      <c r="CB190" s="70">
        <f>SUM(CA190*E190*F190*H190*K190*$CB$9)</f>
        <v>0</v>
      </c>
      <c r="CC190" s="71"/>
      <c r="CD190" s="70">
        <f>SUM(CC190*E190*F190*H190*K190*$CD$9)</f>
        <v>0</v>
      </c>
      <c r="CE190" s="69"/>
      <c r="CF190" s="70">
        <f>SUM(CE190*E190*F190*H190*K190*$CF$9)</f>
        <v>0</v>
      </c>
      <c r="CG190" s="69"/>
      <c r="CH190" s="70">
        <f>SUM(CG190*E190*F190*H190*K190*$CH$9)</f>
        <v>0</v>
      </c>
      <c r="CI190" s="69"/>
      <c r="CJ190" s="70">
        <f>CI190*E190*F190*H190*K190*$CJ$9</f>
        <v>0</v>
      </c>
      <c r="CK190" s="131"/>
      <c r="CL190" s="70">
        <f>SUM(CK190*E190*F190*H190*K190*$CL$9)</f>
        <v>0</v>
      </c>
      <c r="CM190" s="71"/>
      <c r="CN190" s="70">
        <f>SUM(CM190*E190*F190*H190*L190*$CN$9)</f>
        <v>0</v>
      </c>
      <c r="CO190" s="69"/>
      <c r="CP190" s="70">
        <f>SUM(CO190*E190*F190*H190*L190*$CP$9)</f>
        <v>0</v>
      </c>
      <c r="CQ190" s="69"/>
      <c r="CR190" s="70">
        <f>SUM(CQ190*E190*F190*H190*L190*$CR$9)</f>
        <v>0</v>
      </c>
      <c r="CS190" s="71"/>
      <c r="CT190" s="70">
        <f>SUM(CS190*E190*F190*H190*L190*$CT$9)</f>
        <v>0</v>
      </c>
      <c r="CU190" s="71"/>
      <c r="CV190" s="70">
        <f>SUM(CU190*E190*F190*H190*L190*$CV$9)</f>
        <v>0</v>
      </c>
      <c r="CW190" s="71"/>
      <c r="CX190" s="70">
        <f>SUM(CW190*E190*F190*H190*L190*$CX$9)</f>
        <v>0</v>
      </c>
      <c r="CY190" s="69"/>
      <c r="CZ190" s="70">
        <f>SUM(CY190*E190*F190*H190*L190*$CZ$9)</f>
        <v>0</v>
      </c>
      <c r="DA190" s="69"/>
      <c r="DB190" s="70">
        <f>SUM(DA190*E190*F190*H190*L190*$DB$9)</f>
        <v>0</v>
      </c>
      <c r="DC190" s="69"/>
      <c r="DD190" s="70">
        <f>SUM(DC190*E190*F190*H190*L190*$DD$9)</f>
        <v>0</v>
      </c>
      <c r="DE190" s="71"/>
      <c r="DF190" s="70">
        <f>SUM(DE190*E190*F190*H190*L190*$DF$9)</f>
        <v>0</v>
      </c>
      <c r="DG190" s="69"/>
      <c r="DH190" s="70">
        <f>SUM(DG190*E190*F190*H190*L190*$DH$9)</f>
        <v>0</v>
      </c>
      <c r="DI190" s="69"/>
      <c r="DJ190" s="70">
        <f>SUM(DI190*E190*F190*H190*L190*$DJ$9)</f>
        <v>0</v>
      </c>
      <c r="DK190" s="69"/>
      <c r="DL190" s="70">
        <f>SUM(DK190*E190*F190*H190*L190*$DL$9)</f>
        <v>0</v>
      </c>
      <c r="DM190" s="69"/>
      <c r="DN190" s="71">
        <f>SUM(DM190*E190*F190*H190*L190*$DN$9)</f>
        <v>0</v>
      </c>
      <c r="DO190" s="69"/>
      <c r="DP190" s="70">
        <f>SUM(DO190*E190*F190*H190*L190*$DP$9)</f>
        <v>0</v>
      </c>
      <c r="DQ190" s="69"/>
      <c r="DR190" s="70">
        <f>DQ190*E190*F190*H190*L190*$DR$9</f>
        <v>0</v>
      </c>
      <c r="DS190" s="69"/>
      <c r="DT190" s="70">
        <f>SUM(DS190*E190*F190*H190*L190*$DT$9)</f>
        <v>0</v>
      </c>
      <c r="DU190" s="69"/>
      <c r="DV190" s="70">
        <f>SUM(DU190*E190*F190*H190*L190*$DV$9)</f>
        <v>0</v>
      </c>
      <c r="DW190" s="69"/>
      <c r="DX190" s="70">
        <f>SUM(DW190*E190*F190*H190*M190*$DX$9)</f>
        <v>0</v>
      </c>
      <c r="DY190" s="69"/>
      <c r="DZ190" s="70">
        <f>SUM(DY190*E190*F190*H190*N190*$DZ$9)</f>
        <v>0</v>
      </c>
      <c r="EA190" s="69"/>
      <c r="EB190" s="70">
        <f>SUM(EA190*E190*F190*H190*K190*$EB$9)</f>
        <v>0</v>
      </c>
      <c r="EC190" s="69"/>
      <c r="ED190" s="70">
        <f>SUM(EC190*E190*F190*H190*K190*$ED$9)</f>
        <v>0</v>
      </c>
      <c r="EE190" s="69"/>
      <c r="EF190" s="70">
        <f>SUM(EE190*E190*F190*H190*K190*$EF$9)</f>
        <v>0</v>
      </c>
      <c r="EG190" s="69"/>
      <c r="EH190" s="70">
        <f>SUM(EG190*E190*F190*H190*K190*$EH$9)</f>
        <v>0</v>
      </c>
      <c r="EI190" s="69"/>
      <c r="EJ190" s="70">
        <f>EI190*E190*F190*H190*K190*$EJ$9</f>
        <v>0</v>
      </c>
      <c r="EK190" s="69"/>
      <c r="EL190" s="70">
        <f>EK190*E190*F190*H190*K190*$EL$9</f>
        <v>0</v>
      </c>
      <c r="EM190" s="69"/>
      <c r="EN190" s="70"/>
      <c r="EO190" s="75"/>
      <c r="EP190" s="75"/>
      <c r="EQ190" s="76">
        <f>SUM(O190,Y190,Q190,S190,AA190,U190,W190,AE190,AG190,AI190,AK190,AM190,AS190,AU190,AW190,AQ190,CM190,CS190,CW190,CA190,CC190,DC190,DE190,DG190,DI190,DK190,DM190,DO190,AY190,AO190,BA190,BC190,BE190,BG190,BI190,BK190,BM190,BO190,BQ190,BS190,BU190,EE190,EG190,EA190,EC190,BW190,BY190,CU190,CO190,CQ190,CY190,DA190,CE190,CG190,CI190,CK190,DQ190,DS190,DU190,DW190,DY190,EI190,EK190,EM190)</f>
        <v>0</v>
      </c>
      <c r="ER190" s="76">
        <f>SUM(P190,Z190,R190,T190,AB190,V190,X190,AF190,AH190,AJ190,AL190,AN190,AT190,AV190,AX190,AR190,CN190,CT190,CX190,CB190,CD190,DD190,DF190,DH190,DJ190,DL190,DN190,DP190,AZ190,AP190,BB190,BD190,BF190,BH190,BJ190,BL190,BN190,BP190,BR190,BT190,BV190,EF190,EH190,EB190,ED190,BX190,BZ190,CV190,CP190,CR190,CZ190,DB190,CF190,CH190,CJ190,CL190,DR190,DT190,DV190,DX190,DZ190,EJ190,EL190,EN190)</f>
        <v>0</v>
      </c>
    </row>
    <row r="191" spans="1:148" s="116" customFormat="1" ht="15" x14ac:dyDescent="0.25">
      <c r="A191" s="53">
        <v>29</v>
      </c>
      <c r="B191" s="53"/>
      <c r="C191" s="77" t="s">
        <v>543</v>
      </c>
      <c r="D191" s="157" t="s">
        <v>544</v>
      </c>
      <c r="E191" s="64">
        <v>13916</v>
      </c>
      <c r="F191" s="124"/>
      <c r="G191" s="66"/>
      <c r="H191" s="57"/>
      <c r="I191" s="112"/>
      <c r="J191" s="113"/>
      <c r="K191" s="125">
        <v>1.4</v>
      </c>
      <c r="L191" s="125">
        <v>1.68</v>
      </c>
      <c r="M191" s="125">
        <v>2.23</v>
      </c>
      <c r="N191" s="115">
        <v>2.57</v>
      </c>
      <c r="O191" s="61">
        <f>SUM(O192:O195)</f>
        <v>20</v>
      </c>
      <c r="P191" s="61">
        <f t="shared" ref="P191:CA191" si="411">SUM(P192:P195)</f>
        <v>409130.39999999997</v>
      </c>
      <c r="Q191" s="61">
        <f t="shared" si="411"/>
        <v>0</v>
      </c>
      <c r="R191" s="61">
        <f t="shared" si="411"/>
        <v>0</v>
      </c>
      <c r="S191" s="61">
        <f t="shared" si="411"/>
        <v>7</v>
      </c>
      <c r="T191" s="61">
        <f t="shared" si="411"/>
        <v>143195.63999999998</v>
      </c>
      <c r="U191" s="61">
        <f t="shared" si="411"/>
        <v>0</v>
      </c>
      <c r="V191" s="61">
        <f t="shared" si="411"/>
        <v>0</v>
      </c>
      <c r="W191" s="61">
        <f t="shared" si="411"/>
        <v>0</v>
      </c>
      <c r="X191" s="61">
        <f t="shared" si="411"/>
        <v>0</v>
      </c>
      <c r="Y191" s="61">
        <f t="shared" si="411"/>
        <v>0</v>
      </c>
      <c r="Z191" s="61">
        <f t="shared" si="411"/>
        <v>0</v>
      </c>
      <c r="AA191" s="61">
        <f t="shared" si="411"/>
        <v>45</v>
      </c>
      <c r="AB191" s="61">
        <f t="shared" si="411"/>
        <v>920543.39999999991</v>
      </c>
      <c r="AC191" s="61">
        <f t="shared" si="411"/>
        <v>0</v>
      </c>
      <c r="AD191" s="61">
        <f t="shared" si="411"/>
        <v>0</v>
      </c>
      <c r="AE191" s="61">
        <f t="shared" si="411"/>
        <v>80</v>
      </c>
      <c r="AF191" s="61">
        <f t="shared" si="411"/>
        <v>1636521.5999999999</v>
      </c>
      <c r="AG191" s="61">
        <f t="shared" si="411"/>
        <v>0</v>
      </c>
      <c r="AH191" s="61">
        <f t="shared" si="411"/>
        <v>0</v>
      </c>
      <c r="AI191" s="61">
        <f t="shared" si="411"/>
        <v>6</v>
      </c>
      <c r="AJ191" s="61">
        <f t="shared" si="411"/>
        <v>147286.94399999999</v>
      </c>
      <c r="AK191" s="61">
        <f t="shared" si="411"/>
        <v>27</v>
      </c>
      <c r="AL191" s="61">
        <f t="shared" si="411"/>
        <v>870863.28</v>
      </c>
      <c r="AM191" s="61">
        <f t="shared" si="411"/>
        <v>0</v>
      </c>
      <c r="AN191" s="61">
        <f t="shared" si="411"/>
        <v>0</v>
      </c>
      <c r="AO191" s="61">
        <f t="shared" si="411"/>
        <v>0</v>
      </c>
      <c r="AP191" s="61">
        <f t="shared" si="411"/>
        <v>0</v>
      </c>
      <c r="AQ191" s="61">
        <f t="shared" si="411"/>
        <v>0</v>
      </c>
      <c r="AR191" s="61">
        <f t="shared" si="411"/>
        <v>0</v>
      </c>
      <c r="AS191" s="61">
        <f t="shared" si="411"/>
        <v>0</v>
      </c>
      <c r="AT191" s="61">
        <f t="shared" si="411"/>
        <v>0</v>
      </c>
      <c r="AU191" s="61">
        <f t="shared" si="411"/>
        <v>0</v>
      </c>
      <c r="AV191" s="61">
        <f t="shared" si="411"/>
        <v>0</v>
      </c>
      <c r="AW191" s="61">
        <f t="shared" si="411"/>
        <v>0</v>
      </c>
      <c r="AX191" s="61">
        <f t="shared" si="411"/>
        <v>0</v>
      </c>
      <c r="AY191" s="61">
        <f t="shared" si="411"/>
        <v>50</v>
      </c>
      <c r="AZ191" s="61">
        <f t="shared" si="411"/>
        <v>1285838.3999999999</v>
      </c>
      <c r="BA191" s="61">
        <f t="shared" si="411"/>
        <v>82</v>
      </c>
      <c r="BB191" s="61">
        <f t="shared" si="411"/>
        <v>1677434.6400000001</v>
      </c>
      <c r="BC191" s="61">
        <f t="shared" si="411"/>
        <v>120</v>
      </c>
      <c r="BD191" s="61">
        <f t="shared" si="411"/>
        <v>2454782.4</v>
      </c>
      <c r="BE191" s="61">
        <f t="shared" si="411"/>
        <v>12</v>
      </c>
      <c r="BF191" s="61">
        <f t="shared" si="411"/>
        <v>245478.24</v>
      </c>
      <c r="BG191" s="61">
        <f t="shared" si="411"/>
        <v>58</v>
      </c>
      <c r="BH191" s="61">
        <f t="shared" si="411"/>
        <v>1186478.1599999999</v>
      </c>
      <c r="BI191" s="61">
        <f t="shared" si="411"/>
        <v>80</v>
      </c>
      <c r="BJ191" s="61">
        <f t="shared" si="411"/>
        <v>1636521.5999999999</v>
      </c>
      <c r="BK191" s="61">
        <f t="shared" si="411"/>
        <v>0</v>
      </c>
      <c r="BL191" s="61">
        <f t="shared" si="411"/>
        <v>0</v>
      </c>
      <c r="BM191" s="61">
        <f t="shared" si="411"/>
        <v>5</v>
      </c>
      <c r="BN191" s="61">
        <f t="shared" si="411"/>
        <v>102282.59999999999</v>
      </c>
      <c r="BO191" s="61">
        <f t="shared" si="411"/>
        <v>0</v>
      </c>
      <c r="BP191" s="61">
        <f t="shared" si="411"/>
        <v>0</v>
      </c>
      <c r="BQ191" s="61">
        <f t="shared" si="411"/>
        <v>0</v>
      </c>
      <c r="BR191" s="61">
        <f t="shared" si="411"/>
        <v>0</v>
      </c>
      <c r="BS191" s="61">
        <f t="shared" si="411"/>
        <v>0</v>
      </c>
      <c r="BT191" s="61">
        <f t="shared" si="411"/>
        <v>0</v>
      </c>
      <c r="BU191" s="61">
        <f t="shared" si="411"/>
        <v>0</v>
      </c>
      <c r="BV191" s="61">
        <f t="shared" si="411"/>
        <v>0</v>
      </c>
      <c r="BW191" s="61">
        <f t="shared" si="411"/>
        <v>1</v>
      </c>
      <c r="BX191" s="61">
        <f t="shared" si="411"/>
        <v>20456.52</v>
      </c>
      <c r="BY191" s="61">
        <f t="shared" si="411"/>
        <v>0</v>
      </c>
      <c r="BZ191" s="61">
        <f t="shared" si="411"/>
        <v>0</v>
      </c>
      <c r="CA191" s="61">
        <f t="shared" si="411"/>
        <v>60</v>
      </c>
      <c r="CB191" s="61">
        <f t="shared" ref="CB191:EM191" si="412">SUM(CB192:CB195)</f>
        <v>1227391.2</v>
      </c>
      <c r="CC191" s="61">
        <f t="shared" si="412"/>
        <v>0</v>
      </c>
      <c r="CD191" s="61">
        <f t="shared" si="412"/>
        <v>0</v>
      </c>
      <c r="CE191" s="61">
        <f t="shared" si="412"/>
        <v>35</v>
      </c>
      <c r="CF191" s="61">
        <f t="shared" si="412"/>
        <v>715978.2</v>
      </c>
      <c r="CG191" s="61">
        <f t="shared" si="412"/>
        <v>100</v>
      </c>
      <c r="CH191" s="61">
        <f t="shared" si="412"/>
        <v>2045651.9999999998</v>
      </c>
      <c r="CI191" s="61">
        <f t="shared" si="412"/>
        <v>37</v>
      </c>
      <c r="CJ191" s="61">
        <f t="shared" si="412"/>
        <v>756891.23999999987</v>
      </c>
      <c r="CK191" s="61">
        <f t="shared" si="412"/>
        <v>53</v>
      </c>
      <c r="CL191" s="61">
        <f t="shared" si="412"/>
        <v>1106989.9679999999</v>
      </c>
      <c r="CM191" s="61">
        <f t="shared" si="412"/>
        <v>0</v>
      </c>
      <c r="CN191" s="61">
        <f t="shared" si="412"/>
        <v>0</v>
      </c>
      <c r="CO191" s="61">
        <f t="shared" si="412"/>
        <v>0</v>
      </c>
      <c r="CP191" s="61">
        <f t="shared" si="412"/>
        <v>0</v>
      </c>
      <c r="CQ191" s="61">
        <f t="shared" si="412"/>
        <v>0</v>
      </c>
      <c r="CR191" s="61">
        <f t="shared" si="412"/>
        <v>0</v>
      </c>
      <c r="CS191" s="61">
        <f t="shared" si="412"/>
        <v>0</v>
      </c>
      <c r="CT191" s="61">
        <f t="shared" si="412"/>
        <v>0</v>
      </c>
      <c r="CU191" s="61">
        <f t="shared" si="412"/>
        <v>5</v>
      </c>
      <c r="CV191" s="61">
        <f t="shared" si="412"/>
        <v>122739.12</v>
      </c>
      <c r="CW191" s="61">
        <f t="shared" si="412"/>
        <v>0</v>
      </c>
      <c r="CX191" s="61">
        <f t="shared" si="412"/>
        <v>0</v>
      </c>
      <c r="CY191" s="61">
        <f t="shared" si="412"/>
        <v>0</v>
      </c>
      <c r="CZ191" s="61">
        <f t="shared" si="412"/>
        <v>0</v>
      </c>
      <c r="DA191" s="61">
        <f t="shared" si="412"/>
        <v>20</v>
      </c>
      <c r="DB191" s="61">
        <f t="shared" si="412"/>
        <v>490956.48</v>
      </c>
      <c r="DC191" s="61">
        <f t="shared" si="412"/>
        <v>74</v>
      </c>
      <c r="DD191" s="61">
        <f t="shared" si="412"/>
        <v>1816538.9759999998</v>
      </c>
      <c r="DE191" s="61">
        <f t="shared" si="412"/>
        <v>0</v>
      </c>
      <c r="DF191" s="61">
        <f t="shared" si="412"/>
        <v>0</v>
      </c>
      <c r="DG191" s="61">
        <f t="shared" si="412"/>
        <v>105</v>
      </c>
      <c r="DH191" s="61">
        <f t="shared" si="412"/>
        <v>2759876.784</v>
      </c>
      <c r="DI191" s="61">
        <f t="shared" si="412"/>
        <v>40</v>
      </c>
      <c r="DJ191" s="61">
        <f t="shared" si="412"/>
        <v>981912.96</v>
      </c>
      <c r="DK191" s="61">
        <f t="shared" si="412"/>
        <v>10</v>
      </c>
      <c r="DL191" s="61">
        <f t="shared" si="412"/>
        <v>245478.24</v>
      </c>
      <c r="DM191" s="61">
        <f t="shared" si="412"/>
        <v>40</v>
      </c>
      <c r="DN191" s="61">
        <f t="shared" si="412"/>
        <v>981912.96</v>
      </c>
      <c r="DO191" s="61">
        <f t="shared" si="412"/>
        <v>10</v>
      </c>
      <c r="DP191" s="61">
        <f t="shared" si="412"/>
        <v>245478.24</v>
      </c>
      <c r="DQ191" s="61">
        <f t="shared" si="412"/>
        <v>4</v>
      </c>
      <c r="DR191" s="61">
        <f t="shared" si="412"/>
        <v>98191.296000000002</v>
      </c>
      <c r="DS191" s="61">
        <f t="shared" si="412"/>
        <v>10</v>
      </c>
      <c r="DT191" s="61">
        <f t="shared" si="412"/>
        <v>245478.24</v>
      </c>
      <c r="DU191" s="61">
        <f t="shared" si="412"/>
        <v>4</v>
      </c>
      <c r="DV191" s="61">
        <f t="shared" si="412"/>
        <v>98191.296000000002</v>
      </c>
      <c r="DW191" s="61">
        <f t="shared" si="412"/>
        <v>0</v>
      </c>
      <c r="DX191" s="61">
        <f t="shared" si="412"/>
        <v>0</v>
      </c>
      <c r="DY191" s="61">
        <f t="shared" si="412"/>
        <v>14</v>
      </c>
      <c r="DZ191" s="61">
        <f t="shared" si="412"/>
        <v>525732.56400000001</v>
      </c>
      <c r="EA191" s="61">
        <f t="shared" si="412"/>
        <v>0</v>
      </c>
      <c r="EB191" s="61">
        <f t="shared" si="412"/>
        <v>0</v>
      </c>
      <c r="EC191" s="61">
        <f t="shared" si="412"/>
        <v>0</v>
      </c>
      <c r="ED191" s="61">
        <f t="shared" si="412"/>
        <v>0</v>
      </c>
      <c r="EE191" s="61">
        <f t="shared" si="412"/>
        <v>0</v>
      </c>
      <c r="EF191" s="61">
        <f t="shared" si="412"/>
        <v>0</v>
      </c>
      <c r="EG191" s="61">
        <f t="shared" si="412"/>
        <v>0</v>
      </c>
      <c r="EH191" s="61">
        <f t="shared" si="412"/>
        <v>0</v>
      </c>
      <c r="EI191" s="61">
        <f t="shared" si="412"/>
        <v>0</v>
      </c>
      <c r="EJ191" s="61">
        <f t="shared" si="412"/>
        <v>0</v>
      </c>
      <c r="EK191" s="61">
        <f t="shared" si="412"/>
        <v>0</v>
      </c>
      <c r="EL191" s="61">
        <f t="shared" si="412"/>
        <v>0</v>
      </c>
      <c r="EM191" s="61">
        <f t="shared" si="412"/>
        <v>0</v>
      </c>
      <c r="EN191" s="61">
        <f t="shared" ref="EN191:ER191" si="413">SUM(EN192:EN195)</f>
        <v>0</v>
      </c>
      <c r="EO191" s="61"/>
      <c r="EP191" s="61"/>
      <c r="EQ191" s="61">
        <f t="shared" si="413"/>
        <v>1214</v>
      </c>
      <c r="ER191" s="61">
        <f t="shared" si="413"/>
        <v>27202203.588</v>
      </c>
    </row>
    <row r="192" spans="1:148" s="221" customFormat="1" ht="30" customHeight="1" x14ac:dyDescent="0.25">
      <c r="A192" s="54"/>
      <c r="B192" s="54">
        <v>125</v>
      </c>
      <c r="C192" s="218" t="s">
        <v>545</v>
      </c>
      <c r="D192" s="156" t="s">
        <v>546</v>
      </c>
      <c r="E192" s="64">
        <v>13916</v>
      </c>
      <c r="F192" s="65">
        <v>1.44</v>
      </c>
      <c r="G192" s="66"/>
      <c r="H192" s="119">
        <v>1</v>
      </c>
      <c r="I192" s="120"/>
      <c r="J192" s="127"/>
      <c r="K192" s="118">
        <v>1.4</v>
      </c>
      <c r="L192" s="118">
        <v>1.68</v>
      </c>
      <c r="M192" s="118">
        <v>2.23</v>
      </c>
      <c r="N192" s="121">
        <v>2.57</v>
      </c>
      <c r="O192" s="69"/>
      <c r="P192" s="70">
        <f>O192*E192*F192*H192*K192*$P$9</f>
        <v>0</v>
      </c>
      <c r="Q192" s="122"/>
      <c r="R192" s="70">
        <f>Q192*E192*F192*H192*K192*$R$9</f>
        <v>0</v>
      </c>
      <c r="S192" s="71"/>
      <c r="T192" s="71">
        <f>S192*E192*F192*H192*K192*$T$9</f>
        <v>0</v>
      </c>
      <c r="U192" s="69"/>
      <c r="V192" s="70">
        <f>SUM(U192*E192*F192*H192*K192*$V$9)</f>
        <v>0</v>
      </c>
      <c r="W192" s="69"/>
      <c r="X192" s="71">
        <f>SUM(W192*E192*F192*H192*K192*$X$9)</f>
        <v>0</v>
      </c>
      <c r="Y192" s="69"/>
      <c r="Z192" s="70">
        <f>SUM(Y192*E192*F192*H192*K192*$Z$9)</f>
        <v>0</v>
      </c>
      <c r="AA192" s="71"/>
      <c r="AB192" s="70">
        <f>SUM(AA192*E192*F192*H192*K192*$AB$9)</f>
        <v>0</v>
      </c>
      <c r="AC192" s="70"/>
      <c r="AD192" s="70"/>
      <c r="AE192" s="71"/>
      <c r="AF192" s="70">
        <f>SUM(AE192*E192*F192*H192*K192*$AF$9)</f>
        <v>0</v>
      </c>
      <c r="AG192" s="71"/>
      <c r="AH192" s="70">
        <f>SUM(AG192*E192*F192*H192*L192*$AH$9)</f>
        <v>0</v>
      </c>
      <c r="AI192" s="71"/>
      <c r="AJ192" s="70">
        <f>SUM(AI192*E192*F192*H192*L192*$AJ$9)</f>
        <v>0</v>
      </c>
      <c r="AK192" s="69">
        <v>5</v>
      </c>
      <c r="AL192" s="70">
        <f>SUM(AK192*E192*F192*H192*K192*$AL$9)</f>
        <v>140273.28</v>
      </c>
      <c r="AM192" s="71"/>
      <c r="AN192" s="71">
        <f>SUM(AM192*E192*F192*H192*K192*$AN$9)</f>
        <v>0</v>
      </c>
      <c r="AO192" s="69"/>
      <c r="AP192" s="70">
        <f>SUM(AO192*E192*F192*H192*K192*$AP$9)</f>
        <v>0</v>
      </c>
      <c r="AQ192" s="131"/>
      <c r="AR192" s="70">
        <f>SUM(AQ192*E192*F192*H192*K192*$AR$9)</f>
        <v>0</v>
      </c>
      <c r="AS192" s="71"/>
      <c r="AT192" s="70">
        <f>SUM(E192*F192*H192*K192*AS192*$AT$9)</f>
        <v>0</v>
      </c>
      <c r="AU192" s="71"/>
      <c r="AV192" s="70">
        <f>SUM(AU192*E192*F192*H192*K192*$AV$9)</f>
        <v>0</v>
      </c>
      <c r="AW192" s="69"/>
      <c r="AX192" s="70">
        <f>SUM(AW192*E192*F192*H192*K192*$AX$9)</f>
        <v>0</v>
      </c>
      <c r="AY192" s="69">
        <v>10</v>
      </c>
      <c r="AZ192" s="71">
        <f>SUM(AY192*E192*F192*H192*K192*$AZ$9)</f>
        <v>280546.56</v>
      </c>
      <c r="BA192" s="69"/>
      <c r="BB192" s="70">
        <f>SUM(BA192*E192*F192*H192*K192*$BB$9)</f>
        <v>0</v>
      </c>
      <c r="BC192" s="69"/>
      <c r="BD192" s="70">
        <f>SUM(BC192*E192*F192*H192*K192*$BD$9)</f>
        <v>0</v>
      </c>
      <c r="BE192" s="69"/>
      <c r="BF192" s="70">
        <f>SUM(BE192*E192*F192*H192*K192*$BF$9)</f>
        <v>0</v>
      </c>
      <c r="BG192" s="69"/>
      <c r="BH192" s="70">
        <f>SUM(BG192*E192*F192*H192*K192*$BH$9)</f>
        <v>0</v>
      </c>
      <c r="BI192" s="69"/>
      <c r="BJ192" s="70">
        <f>BI192*E192*F192*H192*K192*$BJ$9</f>
        <v>0</v>
      </c>
      <c r="BK192" s="69"/>
      <c r="BL192" s="70">
        <f>BK192*E192*F192*H192*K192*$BL$9</f>
        <v>0</v>
      </c>
      <c r="BM192" s="69"/>
      <c r="BN192" s="70">
        <f>BM192*E192*F192*H192*K192*$BN$9</f>
        <v>0</v>
      </c>
      <c r="BO192" s="69"/>
      <c r="BP192" s="70">
        <f>SUM(BO192*E192*F192*H192*K192*$BP$9)</f>
        <v>0</v>
      </c>
      <c r="BQ192" s="69"/>
      <c r="BR192" s="70">
        <f>SUM(BQ192*E192*F192*H192*K192*$BR$9)</f>
        <v>0</v>
      </c>
      <c r="BS192" s="69"/>
      <c r="BT192" s="70">
        <f>SUM(BS192*E192*F192*H192*K192*$BT$9)</f>
        <v>0</v>
      </c>
      <c r="BU192" s="69"/>
      <c r="BV192" s="70">
        <f>SUM(BU192*E192*F192*H192*K192*$BV$9)</f>
        <v>0</v>
      </c>
      <c r="BW192" s="69"/>
      <c r="BX192" s="70">
        <f>SUM(BW192*E192*F192*H192*K192*$BX$9)</f>
        <v>0</v>
      </c>
      <c r="BY192" s="73"/>
      <c r="BZ192" s="74">
        <f>BY192*E192*F192*H192*K192*$BZ$9</f>
        <v>0</v>
      </c>
      <c r="CA192" s="69"/>
      <c r="CB192" s="70">
        <f>SUM(CA192*E192*F192*H192*K192*$CB$9)</f>
        <v>0</v>
      </c>
      <c r="CC192" s="71"/>
      <c r="CD192" s="70">
        <f>SUM(CC192*E192*F192*H192*K192*$CD$9)</f>
        <v>0</v>
      </c>
      <c r="CE192" s="69"/>
      <c r="CF192" s="70">
        <f>SUM(CE192*E192*F192*H192*K192*$CF$9)</f>
        <v>0</v>
      </c>
      <c r="CG192" s="69"/>
      <c r="CH192" s="70">
        <f>SUM(CG192*E192*F192*H192*K192*$CH$9)</f>
        <v>0</v>
      </c>
      <c r="CI192" s="69"/>
      <c r="CJ192" s="70">
        <f>CI192*E192*F192*H192*K192*$CJ$9</f>
        <v>0</v>
      </c>
      <c r="CK192" s="69">
        <v>3</v>
      </c>
      <c r="CL192" s="70">
        <f>SUM(CK192*E192*F192*H192*K192*$CL$9)</f>
        <v>84163.967999999993</v>
      </c>
      <c r="CM192" s="71"/>
      <c r="CN192" s="70">
        <f>SUM(CM192*E192*F192*H192*L192*$CN$9)</f>
        <v>0</v>
      </c>
      <c r="CO192" s="69"/>
      <c r="CP192" s="70">
        <f>SUM(CO192*E192*F192*H192*L192*$CP$9)</f>
        <v>0</v>
      </c>
      <c r="CQ192" s="69"/>
      <c r="CR192" s="70">
        <f>SUM(CQ192*E192*F192*H192*L192*$CR$9)</f>
        <v>0</v>
      </c>
      <c r="CS192" s="71"/>
      <c r="CT192" s="70">
        <f>SUM(CS192*E192*F192*H192*L192*$CT$9)</f>
        <v>0</v>
      </c>
      <c r="CU192" s="71"/>
      <c r="CV192" s="70">
        <f>SUM(CU192*E192*F192*H192*L192*$CV$9)</f>
        <v>0</v>
      </c>
      <c r="CW192" s="71"/>
      <c r="CX192" s="70">
        <f>SUM(CW192*E192*F192*H192*L192*$CX$9)</f>
        <v>0</v>
      </c>
      <c r="CY192" s="69"/>
      <c r="CZ192" s="70">
        <f>SUM(CY192*E192*F192*H192*L192*$CZ$9)</f>
        <v>0</v>
      </c>
      <c r="DA192" s="69"/>
      <c r="DB192" s="70">
        <f>SUM(DA192*E192*F192*H192*L192*$DB$9)</f>
        <v>0</v>
      </c>
      <c r="DC192" s="69"/>
      <c r="DD192" s="70">
        <f>SUM(DC192*E192*F192*H192*L192*$DD$9)</f>
        <v>0</v>
      </c>
      <c r="DE192" s="71"/>
      <c r="DF192" s="70">
        <f>SUM(DE192*E192*F192*H192*L192*$DF$9)</f>
        <v>0</v>
      </c>
      <c r="DG192" s="69">
        <v>20</v>
      </c>
      <c r="DH192" s="70">
        <f>SUM(DG192*E192*F192*H192*L192*$DH$9)</f>
        <v>673311.74399999995</v>
      </c>
      <c r="DI192" s="69"/>
      <c r="DJ192" s="70">
        <f>SUM(DI192*E192*F192*H192*L192*$DJ$9)</f>
        <v>0</v>
      </c>
      <c r="DK192" s="69"/>
      <c r="DL192" s="70">
        <f>SUM(DK192*E192*F192*H192*L192*$DL$9)</f>
        <v>0</v>
      </c>
      <c r="DM192" s="69"/>
      <c r="DN192" s="71">
        <f>SUM(DM192*E192*F192*H192*L192*$DN$9)</f>
        <v>0</v>
      </c>
      <c r="DO192" s="69"/>
      <c r="DP192" s="70">
        <f>SUM(DO192*E192*F192*H192*L192*$DP$9)</f>
        <v>0</v>
      </c>
      <c r="DQ192" s="69"/>
      <c r="DR192" s="70">
        <f>DQ192*E192*F192*H192*L192*$DR$9</f>
        <v>0</v>
      </c>
      <c r="DS192" s="69"/>
      <c r="DT192" s="70">
        <f>SUM(DS192*E192*F192*H192*L192*$DT$9)</f>
        <v>0</v>
      </c>
      <c r="DU192" s="69"/>
      <c r="DV192" s="70">
        <f>SUM(DU192*E192*F192*H192*L192*$DV$9)</f>
        <v>0</v>
      </c>
      <c r="DW192" s="69"/>
      <c r="DX192" s="70">
        <f>SUM(DW192*E192*F192*H192*M192*$DX$9)</f>
        <v>0</v>
      </c>
      <c r="DY192" s="69"/>
      <c r="DZ192" s="70">
        <f>SUM(DY192*E192*F192*H192*N192*$DZ$9)</f>
        <v>0</v>
      </c>
      <c r="EA192" s="131"/>
      <c r="EB192" s="70">
        <f>SUM(EA192*E192*F192*H192*K192*$EB$9)</f>
        <v>0</v>
      </c>
      <c r="EC192" s="69"/>
      <c r="ED192" s="70">
        <f>SUM(EC192*E192*F192*H192*K192*$ED$9)</f>
        <v>0</v>
      </c>
      <c r="EE192" s="69"/>
      <c r="EF192" s="70">
        <f>SUM(EE192*E192*F192*H192*K192*$EF$9)</f>
        <v>0</v>
      </c>
      <c r="EG192" s="69"/>
      <c r="EH192" s="70">
        <f>SUM(EG192*E192*F192*H192*K192*$EH$9)</f>
        <v>0</v>
      </c>
      <c r="EI192" s="69"/>
      <c r="EJ192" s="70">
        <f>EI192*E192*F192*H192*K192*$EJ$9</f>
        <v>0</v>
      </c>
      <c r="EK192" s="69"/>
      <c r="EL192" s="70">
        <f>EK192*E192*F192*H192*K192*$EL$9</f>
        <v>0</v>
      </c>
      <c r="EM192" s="69"/>
      <c r="EN192" s="70"/>
      <c r="EO192" s="75"/>
      <c r="EP192" s="75"/>
      <c r="EQ192" s="76">
        <f t="shared" ref="EQ192:ER195" si="414">SUM(O192,Y192,Q192,S192,AA192,U192,W192,AE192,AG192,AI192,AK192,AM192,AS192,AU192,AW192,AQ192,CM192,CS192,CW192,CA192,CC192,DC192,DE192,DG192,DI192,DK192,DM192,DO192,AY192,AO192,BA192,BC192,BE192,BG192,BI192,BK192,BM192,BO192,BQ192,BS192,BU192,EE192,EG192,EA192,EC192,BW192,BY192,CU192,CO192,CQ192,CY192,DA192,CE192,CG192,CI192,CK192,DQ192,DS192,DU192,DW192,DY192,EI192,EK192,EM192)</f>
        <v>38</v>
      </c>
      <c r="ER192" s="76">
        <f t="shared" si="414"/>
        <v>1178295.5520000001</v>
      </c>
    </row>
    <row r="193" spans="1:148" s="3" customFormat="1" ht="27.75" customHeight="1" x14ac:dyDescent="0.25">
      <c r="A193" s="54"/>
      <c r="B193" s="54">
        <v>126</v>
      </c>
      <c r="C193" s="218" t="s">
        <v>547</v>
      </c>
      <c r="D193" s="156" t="s">
        <v>548</v>
      </c>
      <c r="E193" s="64">
        <v>13916</v>
      </c>
      <c r="F193" s="65">
        <v>1.69</v>
      </c>
      <c r="G193" s="66"/>
      <c r="H193" s="119">
        <v>1</v>
      </c>
      <c r="I193" s="120"/>
      <c r="J193" s="127"/>
      <c r="K193" s="118">
        <v>1.4</v>
      </c>
      <c r="L193" s="118">
        <v>1.68</v>
      </c>
      <c r="M193" s="118">
        <v>2.23</v>
      </c>
      <c r="N193" s="121">
        <v>2.57</v>
      </c>
      <c r="O193" s="69"/>
      <c r="P193" s="70">
        <f>O193*E193*F193*H193*K193*$P$9</f>
        <v>0</v>
      </c>
      <c r="Q193" s="122"/>
      <c r="R193" s="70">
        <f>Q193*E193*F193*H193*K193*$R$9</f>
        <v>0</v>
      </c>
      <c r="S193" s="71"/>
      <c r="T193" s="71">
        <f>S193*E193*F193*H193*K193*$T$9</f>
        <v>0</v>
      </c>
      <c r="U193" s="69"/>
      <c r="V193" s="70">
        <f>SUM(U193*E193*F193*H193*K193*$V$9)</f>
        <v>0</v>
      </c>
      <c r="W193" s="69"/>
      <c r="X193" s="71">
        <f>SUM(W193*E193*F193*H193*K193*$X$9)</f>
        <v>0</v>
      </c>
      <c r="Y193" s="69"/>
      <c r="Z193" s="70">
        <f>SUM(Y193*E193*F193*H193*K193*$Z$9)</f>
        <v>0</v>
      </c>
      <c r="AA193" s="71"/>
      <c r="AB193" s="70">
        <f>SUM(AA193*E193*F193*H193*K193*$AB$9)</f>
        <v>0</v>
      </c>
      <c r="AC193" s="70"/>
      <c r="AD193" s="70"/>
      <c r="AE193" s="71"/>
      <c r="AF193" s="70">
        <f>SUM(AE193*E193*F193*H193*K193*$AF$9)</f>
        <v>0</v>
      </c>
      <c r="AG193" s="71"/>
      <c r="AH193" s="70">
        <f>SUM(AG193*E193*F193*H193*L193*$AH$9)</f>
        <v>0</v>
      </c>
      <c r="AI193" s="71"/>
      <c r="AJ193" s="70">
        <f>SUM(AI193*E193*F193*H193*L193*$AJ$9)</f>
        <v>0</v>
      </c>
      <c r="AK193" s="69">
        <v>0</v>
      </c>
      <c r="AL193" s="70">
        <f>SUM(AK193*E193*F193*H193*K193*$AL$9)</f>
        <v>0</v>
      </c>
      <c r="AM193" s="71"/>
      <c r="AN193" s="71">
        <f>SUM(AM193*E193*F193*H193*K193*$AN$9)</f>
        <v>0</v>
      </c>
      <c r="AO193" s="69"/>
      <c r="AP193" s="70">
        <f>SUM(AO193*E193*F193*H193*K193*$AP$9)</f>
        <v>0</v>
      </c>
      <c r="AQ193" s="69"/>
      <c r="AR193" s="70">
        <f>SUM(AQ193*E193*F193*H193*K193*$AR$9)</f>
        <v>0</v>
      </c>
      <c r="AS193" s="71"/>
      <c r="AT193" s="70">
        <f>SUM(E193*F193*H193*K193*AS193*$AT$9)</f>
        <v>0</v>
      </c>
      <c r="AU193" s="71"/>
      <c r="AV193" s="70">
        <f>SUM(AU193*E193*F193*H193*K193*$AV$9)</f>
        <v>0</v>
      </c>
      <c r="AW193" s="69"/>
      <c r="AX193" s="70">
        <f>SUM(AW193*E193*F193*H193*K193*$AX$9)</f>
        <v>0</v>
      </c>
      <c r="AY193" s="69">
        <v>15</v>
      </c>
      <c r="AZ193" s="71">
        <f>SUM(AY193*E193*F193*H193*K193*$AZ$9)</f>
        <v>493878.83999999991</v>
      </c>
      <c r="BA193" s="69"/>
      <c r="BB193" s="70">
        <f>SUM(BA193*E193*F193*H193*K193*$BB$9)</f>
        <v>0</v>
      </c>
      <c r="BC193" s="69"/>
      <c r="BD193" s="70">
        <f>SUM(BC193*E193*F193*H193*K193*$BD$9)</f>
        <v>0</v>
      </c>
      <c r="BE193" s="69"/>
      <c r="BF193" s="70">
        <f>SUM(BE193*E193*F193*H193*K193*$BF$9)</f>
        <v>0</v>
      </c>
      <c r="BG193" s="69"/>
      <c r="BH193" s="70">
        <f>SUM(BG193*E193*F193*H193*K193*$BH$9)</f>
        <v>0</v>
      </c>
      <c r="BI193" s="69"/>
      <c r="BJ193" s="70">
        <f>BI193*E193*F193*H193*K193*$BJ$9</f>
        <v>0</v>
      </c>
      <c r="BK193" s="69"/>
      <c r="BL193" s="70">
        <f>BK193*E193*F193*H193*K193*$BL$9</f>
        <v>0</v>
      </c>
      <c r="BM193" s="69"/>
      <c r="BN193" s="70">
        <f>BM193*E193*F193*H193*K193*$BN$9</f>
        <v>0</v>
      </c>
      <c r="BO193" s="69"/>
      <c r="BP193" s="70">
        <f>SUM(BO193*E193*F193*H193*K193*$BP$9)</f>
        <v>0</v>
      </c>
      <c r="BQ193" s="69"/>
      <c r="BR193" s="70">
        <f>SUM(BQ193*E193*F193*H193*K193*$BR$9)</f>
        <v>0</v>
      </c>
      <c r="BS193" s="69"/>
      <c r="BT193" s="70">
        <f>SUM(BS193*E193*F193*H193*K193*$BT$9)</f>
        <v>0</v>
      </c>
      <c r="BU193" s="69"/>
      <c r="BV193" s="70">
        <f>SUM(BU193*E193*F193*H193*K193*$BV$9)</f>
        <v>0</v>
      </c>
      <c r="BW193" s="69"/>
      <c r="BX193" s="70">
        <f>SUM(BW193*E193*F193*H193*K193*$BX$9)</f>
        <v>0</v>
      </c>
      <c r="BY193" s="73"/>
      <c r="BZ193" s="74">
        <f>BY193*E193*F193*H193*K193*$BZ$9</f>
        <v>0</v>
      </c>
      <c r="CA193" s="69"/>
      <c r="CB193" s="70">
        <f>SUM(CA193*E193*F193*H193*K193*$CB$9)</f>
        <v>0</v>
      </c>
      <c r="CC193" s="71"/>
      <c r="CD193" s="70">
        <f>SUM(CC193*E193*F193*H193*K193*$CD$9)</f>
        <v>0</v>
      </c>
      <c r="CE193" s="69"/>
      <c r="CF193" s="70">
        <f>SUM(CE193*E193*F193*H193*K193*$CF$9)</f>
        <v>0</v>
      </c>
      <c r="CG193" s="69"/>
      <c r="CH193" s="70">
        <f>SUM(CG193*E193*F193*H193*K193*$CH$9)</f>
        <v>0</v>
      </c>
      <c r="CI193" s="69"/>
      <c r="CJ193" s="70">
        <f>CI193*E193*F193*H193*K193*$CJ$9</f>
        <v>0</v>
      </c>
      <c r="CK193" s="131"/>
      <c r="CL193" s="70">
        <f>SUM(CK193*E193*F193*H193*K193*$CL$9)</f>
        <v>0</v>
      </c>
      <c r="CM193" s="71"/>
      <c r="CN193" s="70">
        <f>SUM(CM193*E193*F193*H193*L193*$CN$9)</f>
        <v>0</v>
      </c>
      <c r="CO193" s="69"/>
      <c r="CP193" s="70">
        <f>SUM(CO193*E193*F193*H193*L193*$CP$9)</f>
        <v>0</v>
      </c>
      <c r="CQ193" s="69"/>
      <c r="CR193" s="70">
        <f>SUM(CQ193*E193*F193*H193*L193*$CR$9)</f>
        <v>0</v>
      </c>
      <c r="CS193" s="71"/>
      <c r="CT193" s="70">
        <f>SUM(CS193*E193*F193*H193*L193*$CT$9)</f>
        <v>0</v>
      </c>
      <c r="CU193" s="71"/>
      <c r="CV193" s="70">
        <f>SUM(CU193*E193*F193*H193*L193*$CV$9)</f>
        <v>0</v>
      </c>
      <c r="CW193" s="71"/>
      <c r="CX193" s="70">
        <f>SUM(CW193*E193*F193*H193*L193*$CX$9)</f>
        <v>0</v>
      </c>
      <c r="CY193" s="69"/>
      <c r="CZ193" s="70">
        <f>SUM(CY193*E193*F193*H193*L193*$CZ$9)</f>
        <v>0</v>
      </c>
      <c r="DA193" s="69"/>
      <c r="DB193" s="70">
        <f>SUM(DA193*E193*F193*H193*L193*$DB$9)</f>
        <v>0</v>
      </c>
      <c r="DC193" s="69"/>
      <c r="DD193" s="70">
        <f>SUM(DC193*E193*F193*H193*L193*$DD$9)</f>
        <v>0</v>
      </c>
      <c r="DE193" s="71"/>
      <c r="DF193" s="70">
        <f>SUM(DE193*E193*F193*H193*L193*$DF$9)</f>
        <v>0</v>
      </c>
      <c r="DG193" s="69"/>
      <c r="DH193" s="70">
        <f>SUM(DG193*E193*F193*H193*L193*$DH$9)</f>
        <v>0</v>
      </c>
      <c r="DI193" s="69"/>
      <c r="DJ193" s="70">
        <f>SUM(DI193*E193*F193*H193*L193*$DJ$9)</f>
        <v>0</v>
      </c>
      <c r="DK193" s="69"/>
      <c r="DL193" s="70">
        <f>SUM(DK193*E193*F193*H193*L193*$DL$9)</f>
        <v>0</v>
      </c>
      <c r="DM193" s="69"/>
      <c r="DN193" s="71">
        <f>SUM(DM193*E193*F193*H193*L193*$DN$9)</f>
        <v>0</v>
      </c>
      <c r="DO193" s="69"/>
      <c r="DP193" s="70">
        <f>SUM(DO193*E193*F193*H193*L193*$DP$9)</f>
        <v>0</v>
      </c>
      <c r="DQ193" s="69"/>
      <c r="DR193" s="70">
        <f>DQ193*E193*F193*H193*L193*$DR$9</f>
        <v>0</v>
      </c>
      <c r="DS193" s="69"/>
      <c r="DT193" s="70">
        <f>SUM(DS193*E193*F193*H193*L193*$DT$9)</f>
        <v>0</v>
      </c>
      <c r="DU193" s="69"/>
      <c r="DV193" s="70">
        <f>SUM(DU193*E193*F193*H193*L193*$DV$9)</f>
        <v>0</v>
      </c>
      <c r="DW193" s="69"/>
      <c r="DX193" s="70">
        <f>SUM(DW193*E193*F193*H193*M193*$DX$9)</f>
        <v>0</v>
      </c>
      <c r="DY193" s="69"/>
      <c r="DZ193" s="70">
        <f>SUM(DY193*E193*F193*H193*N193*$DZ$9)</f>
        <v>0</v>
      </c>
      <c r="EA193" s="69"/>
      <c r="EB193" s="70">
        <f>SUM(EA193*E193*F193*H193*K193*$EB$9)</f>
        <v>0</v>
      </c>
      <c r="EC193" s="69"/>
      <c r="ED193" s="70">
        <f>SUM(EC193*E193*F193*H193*K193*$ED$9)</f>
        <v>0</v>
      </c>
      <c r="EE193" s="69"/>
      <c r="EF193" s="70">
        <f>SUM(EE193*E193*F193*H193*K193*$EF$9)</f>
        <v>0</v>
      </c>
      <c r="EG193" s="69"/>
      <c r="EH193" s="70">
        <f>SUM(EG193*E193*F193*H193*K193*$EH$9)</f>
        <v>0</v>
      </c>
      <c r="EI193" s="69"/>
      <c r="EJ193" s="70">
        <f>EI193*E193*F193*H193*K193*$EJ$9</f>
        <v>0</v>
      </c>
      <c r="EK193" s="69"/>
      <c r="EL193" s="70">
        <f>EK193*E193*F193*H193*K193*$EL$9</f>
        <v>0</v>
      </c>
      <c r="EM193" s="69"/>
      <c r="EN193" s="70"/>
      <c r="EO193" s="75"/>
      <c r="EP193" s="75"/>
      <c r="EQ193" s="76">
        <f t="shared" si="414"/>
        <v>15</v>
      </c>
      <c r="ER193" s="76">
        <f t="shared" si="414"/>
        <v>493878.83999999991</v>
      </c>
    </row>
    <row r="194" spans="1:148" s="3" customFormat="1" ht="30" customHeight="1" x14ac:dyDescent="0.25">
      <c r="A194" s="54"/>
      <c r="B194" s="54">
        <v>127</v>
      </c>
      <c r="C194" s="218" t="s">
        <v>549</v>
      </c>
      <c r="D194" s="156" t="s">
        <v>550</v>
      </c>
      <c r="E194" s="64">
        <v>13916</v>
      </c>
      <c r="F194" s="65">
        <v>2.4900000000000002</v>
      </c>
      <c r="G194" s="66"/>
      <c r="H194" s="119">
        <v>1</v>
      </c>
      <c r="I194" s="120"/>
      <c r="J194" s="127"/>
      <c r="K194" s="118">
        <v>1.4</v>
      </c>
      <c r="L194" s="118">
        <v>1.68</v>
      </c>
      <c r="M194" s="118">
        <v>2.23</v>
      </c>
      <c r="N194" s="121">
        <v>2.57</v>
      </c>
      <c r="O194" s="69"/>
      <c r="P194" s="70">
        <f>O194*E194*F194*H194*K194*$P$9</f>
        <v>0</v>
      </c>
      <c r="Q194" s="122"/>
      <c r="R194" s="70">
        <f>Q194*E194*F194*H194*K194*$R$9</f>
        <v>0</v>
      </c>
      <c r="S194" s="71"/>
      <c r="T194" s="71">
        <f>S194*E194*F194*H194*K194*$T$9</f>
        <v>0</v>
      </c>
      <c r="U194" s="69"/>
      <c r="V194" s="70">
        <f>SUM(U194*E194*F194*H194*K194*$V$9)</f>
        <v>0</v>
      </c>
      <c r="W194" s="69"/>
      <c r="X194" s="71">
        <f>SUM(W194*E194*F194*H194*K194*$X$9)</f>
        <v>0</v>
      </c>
      <c r="Y194" s="69"/>
      <c r="Z194" s="70">
        <f>SUM(Y194*E194*F194*H194*K194*$Z$9)</f>
        <v>0</v>
      </c>
      <c r="AA194" s="71"/>
      <c r="AB194" s="70">
        <f>SUM(AA194*E194*F194*H194*K194*$AB$9)</f>
        <v>0</v>
      </c>
      <c r="AC194" s="70"/>
      <c r="AD194" s="70"/>
      <c r="AE194" s="71"/>
      <c r="AF194" s="70">
        <f>SUM(AE194*E194*F194*H194*K194*$AF$9)</f>
        <v>0</v>
      </c>
      <c r="AG194" s="71"/>
      <c r="AH194" s="70">
        <f>SUM(AG194*E194*F194*H194*L194*$AH$9)</f>
        <v>0</v>
      </c>
      <c r="AI194" s="71"/>
      <c r="AJ194" s="70">
        <f>SUM(AI194*E194*F194*H194*L194*$AJ$9)</f>
        <v>0</v>
      </c>
      <c r="AK194" s="69">
        <v>10</v>
      </c>
      <c r="AL194" s="70">
        <f>SUM(AK194*E194*F194*H194*K194*$AL$9)</f>
        <v>485111.76</v>
      </c>
      <c r="AM194" s="71"/>
      <c r="AN194" s="71">
        <f>SUM(AM194*E194*F194*H194*K194*$AN$9)</f>
        <v>0</v>
      </c>
      <c r="AO194" s="69"/>
      <c r="AP194" s="70">
        <f>SUM(AO194*E194*F194*H194*K194*$AP$9)</f>
        <v>0</v>
      </c>
      <c r="AQ194" s="69"/>
      <c r="AR194" s="70">
        <f>SUM(AQ194*E194*F194*H194*K194*$AR$9)</f>
        <v>0</v>
      </c>
      <c r="AS194" s="71"/>
      <c r="AT194" s="70">
        <f>SUM(E194*F194*H194*K194*AS194*$AT$9)</f>
        <v>0</v>
      </c>
      <c r="AU194" s="71"/>
      <c r="AV194" s="70">
        <f>SUM(AU194*E194*F194*H194*K194*$AV$9)</f>
        <v>0</v>
      </c>
      <c r="AW194" s="69"/>
      <c r="AX194" s="70">
        <f>SUM(AW194*E194*F194*H194*K194*$AX$9)</f>
        <v>0</v>
      </c>
      <c r="AY194" s="69"/>
      <c r="AZ194" s="71">
        <f>SUM(AY194*E194*F194*H194*K194*$AZ$9)</f>
        <v>0</v>
      </c>
      <c r="BA194" s="69"/>
      <c r="BB194" s="70">
        <f>SUM(BA194*E194*F194*H194*K194*$BB$9)</f>
        <v>0</v>
      </c>
      <c r="BC194" s="69"/>
      <c r="BD194" s="70">
        <f>SUM(BC194*E194*F194*H194*K194*$BD$9)</f>
        <v>0</v>
      </c>
      <c r="BE194" s="69"/>
      <c r="BF194" s="70">
        <f>SUM(BE194*E194*F194*H194*K194*$BF$9)</f>
        <v>0</v>
      </c>
      <c r="BG194" s="69"/>
      <c r="BH194" s="70">
        <f>SUM(BG194*E194*F194*H194*K194*$BH$9)</f>
        <v>0</v>
      </c>
      <c r="BI194" s="69"/>
      <c r="BJ194" s="70">
        <f>BI194*E194*F194*H194*K194*$BJ$9</f>
        <v>0</v>
      </c>
      <c r="BK194" s="69"/>
      <c r="BL194" s="70">
        <f>BK194*E194*F194*H194*K194*$BL$9</f>
        <v>0</v>
      </c>
      <c r="BM194" s="69"/>
      <c r="BN194" s="70">
        <f>BM194*E194*F194*H194*K194*$BN$9</f>
        <v>0</v>
      </c>
      <c r="BO194" s="69"/>
      <c r="BP194" s="70">
        <f>SUM(BO194*E194*F194*H194*K194*$BP$9)</f>
        <v>0</v>
      </c>
      <c r="BQ194" s="69"/>
      <c r="BR194" s="70">
        <f>SUM(BQ194*E194*F194*H194*K194*$BR$9)</f>
        <v>0</v>
      </c>
      <c r="BS194" s="69"/>
      <c r="BT194" s="70">
        <f>SUM(BS194*E194*F194*H194*K194*$BT$9)</f>
        <v>0</v>
      </c>
      <c r="BU194" s="69"/>
      <c r="BV194" s="70">
        <f>SUM(BU194*E194*F194*H194*K194*$BV$9)</f>
        <v>0</v>
      </c>
      <c r="BW194" s="69"/>
      <c r="BX194" s="70">
        <f>SUM(BW194*E194*F194*H194*K194*$BX$9)</f>
        <v>0</v>
      </c>
      <c r="BY194" s="73"/>
      <c r="BZ194" s="74">
        <f>BY194*E194*F194*H194*K194*$BZ$9</f>
        <v>0</v>
      </c>
      <c r="CA194" s="69"/>
      <c r="CB194" s="70">
        <f>SUM(CA194*E194*F194*H194*K194*$CB$9)</f>
        <v>0</v>
      </c>
      <c r="CC194" s="71"/>
      <c r="CD194" s="70">
        <f>SUM(CC194*E194*F194*H194*K194*$CD$9)</f>
        <v>0</v>
      </c>
      <c r="CE194" s="69"/>
      <c r="CF194" s="70">
        <f>SUM(CE194*E194*F194*H194*K194*$CF$9)</f>
        <v>0</v>
      </c>
      <c r="CG194" s="69"/>
      <c r="CH194" s="70">
        <f>SUM(CG194*E194*F194*H194*K194*$CH$9)</f>
        <v>0</v>
      </c>
      <c r="CI194" s="69"/>
      <c r="CJ194" s="70">
        <f>CI194*E194*F194*H194*K194*$CJ$9</f>
        <v>0</v>
      </c>
      <c r="CK194" s="131"/>
      <c r="CL194" s="70">
        <f>SUM(CK194*E194*F194*H194*K194*$CL$9)</f>
        <v>0</v>
      </c>
      <c r="CM194" s="71"/>
      <c r="CN194" s="70">
        <f>SUM(CM194*E194*F194*H194*L194*$CN$9)</f>
        <v>0</v>
      </c>
      <c r="CO194" s="69"/>
      <c r="CP194" s="70">
        <f>SUM(CO194*E194*F194*H194*L194*$CP$9)</f>
        <v>0</v>
      </c>
      <c r="CQ194" s="69"/>
      <c r="CR194" s="70">
        <f>SUM(CQ194*E194*F194*H194*L194*$CR$9)</f>
        <v>0</v>
      </c>
      <c r="CS194" s="71"/>
      <c r="CT194" s="70">
        <f>SUM(CS194*E194*F194*H194*L194*$CT$9)</f>
        <v>0</v>
      </c>
      <c r="CU194" s="71"/>
      <c r="CV194" s="70">
        <f>SUM(CU194*E194*F194*H194*L194*$CV$9)</f>
        <v>0</v>
      </c>
      <c r="CW194" s="71"/>
      <c r="CX194" s="70">
        <f>SUM(CW194*E194*F194*H194*L194*$CX$9)</f>
        <v>0</v>
      </c>
      <c r="CY194" s="69"/>
      <c r="CZ194" s="70">
        <f>SUM(CY194*E194*F194*H194*L194*$CZ$9)</f>
        <v>0</v>
      </c>
      <c r="DA194" s="69"/>
      <c r="DB194" s="70">
        <f>SUM(DA194*E194*F194*H194*L194*$DB$9)</f>
        <v>0</v>
      </c>
      <c r="DC194" s="69"/>
      <c r="DD194" s="70">
        <f>SUM(DC194*E194*F194*H194*L194*$DD$9)</f>
        <v>0</v>
      </c>
      <c r="DE194" s="71"/>
      <c r="DF194" s="70">
        <f>SUM(DE194*E194*F194*H194*L194*$DF$9)</f>
        <v>0</v>
      </c>
      <c r="DG194" s="69"/>
      <c r="DH194" s="70">
        <f>SUM(DG194*E194*F194*H194*L194*$DH$9)</f>
        <v>0</v>
      </c>
      <c r="DI194" s="69"/>
      <c r="DJ194" s="70">
        <f>SUM(DI194*E194*F194*H194*L194*$DJ$9)</f>
        <v>0</v>
      </c>
      <c r="DK194" s="69"/>
      <c r="DL194" s="70">
        <f>SUM(DK194*E194*F194*H194*L194*$DL$9)</f>
        <v>0</v>
      </c>
      <c r="DM194" s="69"/>
      <c r="DN194" s="71">
        <f>SUM(DM194*E194*F194*H194*L194*$DN$9)</f>
        <v>0</v>
      </c>
      <c r="DO194" s="69"/>
      <c r="DP194" s="70">
        <f>SUM(DO194*E194*F194*H194*L194*$DP$9)</f>
        <v>0</v>
      </c>
      <c r="DQ194" s="69"/>
      <c r="DR194" s="70">
        <f>DQ194*E194*F194*H194*L194*$DR$9</f>
        <v>0</v>
      </c>
      <c r="DS194" s="69"/>
      <c r="DT194" s="70">
        <f>SUM(DS194*E194*F194*H194*L194*$DT$9)</f>
        <v>0</v>
      </c>
      <c r="DU194" s="69"/>
      <c r="DV194" s="70">
        <f>SUM(DU194*E194*F194*H194*L194*$DV$9)</f>
        <v>0</v>
      </c>
      <c r="DW194" s="69"/>
      <c r="DX194" s="70">
        <f>SUM(DW194*E194*F194*H194*M194*$DX$9)</f>
        <v>0</v>
      </c>
      <c r="DY194" s="69"/>
      <c r="DZ194" s="70">
        <f>SUM(DY194*E194*F194*H194*N194*$DZ$9)</f>
        <v>0</v>
      </c>
      <c r="EA194" s="69"/>
      <c r="EB194" s="70">
        <f>SUM(EA194*E194*F194*H194*K194*$EB$9)</f>
        <v>0</v>
      </c>
      <c r="EC194" s="69"/>
      <c r="ED194" s="70">
        <f>SUM(EC194*E194*F194*H194*K194*$ED$9)</f>
        <v>0</v>
      </c>
      <c r="EE194" s="69"/>
      <c r="EF194" s="70">
        <f>SUM(EE194*E194*F194*H194*K194*$EF$9)</f>
        <v>0</v>
      </c>
      <c r="EG194" s="69"/>
      <c r="EH194" s="70">
        <f>SUM(EG194*E194*F194*H194*K194*$EH$9)</f>
        <v>0</v>
      </c>
      <c r="EI194" s="69"/>
      <c r="EJ194" s="70">
        <f>EI194*E194*F194*H194*K194*$EJ$9</f>
        <v>0</v>
      </c>
      <c r="EK194" s="69"/>
      <c r="EL194" s="70">
        <f>EK194*E194*F194*H194*K194*$EL$9</f>
        <v>0</v>
      </c>
      <c r="EM194" s="69"/>
      <c r="EN194" s="70"/>
      <c r="EO194" s="75"/>
      <c r="EP194" s="75"/>
      <c r="EQ194" s="76">
        <f t="shared" si="414"/>
        <v>10</v>
      </c>
      <c r="ER194" s="76">
        <f t="shared" si="414"/>
        <v>485111.76</v>
      </c>
    </row>
    <row r="195" spans="1:148" s="3" customFormat="1" ht="30" x14ac:dyDescent="0.25">
      <c r="A195" s="54"/>
      <c r="B195" s="54">
        <v>128</v>
      </c>
      <c r="C195" s="218" t="s">
        <v>551</v>
      </c>
      <c r="D195" s="156" t="s">
        <v>552</v>
      </c>
      <c r="E195" s="64">
        <v>13916</v>
      </c>
      <c r="F195" s="65">
        <v>1.05</v>
      </c>
      <c r="G195" s="66"/>
      <c r="H195" s="119">
        <v>1</v>
      </c>
      <c r="I195" s="120"/>
      <c r="J195" s="127"/>
      <c r="K195" s="118">
        <v>1.4</v>
      </c>
      <c r="L195" s="118">
        <v>1.68</v>
      </c>
      <c r="M195" s="118">
        <v>2.23</v>
      </c>
      <c r="N195" s="121">
        <v>2.57</v>
      </c>
      <c r="O195" s="69">
        <v>20</v>
      </c>
      <c r="P195" s="70">
        <f>O195*E195*F195*H195*K195*$P$9</f>
        <v>409130.39999999997</v>
      </c>
      <c r="Q195" s="122"/>
      <c r="R195" s="70">
        <f>Q195*E195*F195*H195*K195*$R$9</f>
        <v>0</v>
      </c>
      <c r="S195" s="71">
        <v>7</v>
      </c>
      <c r="T195" s="71">
        <f>S195*E195*F195*H195*K195*$T$9</f>
        <v>143195.63999999998</v>
      </c>
      <c r="U195" s="69"/>
      <c r="V195" s="70">
        <f>SUM(U195*E195*F195*H195*K195*$V$9)</f>
        <v>0</v>
      </c>
      <c r="W195" s="69"/>
      <c r="X195" s="71">
        <f>SUM(W195*E195*F195*H195*K195*$X$9)</f>
        <v>0</v>
      </c>
      <c r="Y195" s="69"/>
      <c r="Z195" s="70">
        <f>SUM(Y195*E195*F195*H195*K195*$Z$9)</f>
        <v>0</v>
      </c>
      <c r="AA195" s="71">
        <v>45</v>
      </c>
      <c r="AB195" s="70">
        <f>SUM(AA195*E195*F195*H195*K195*$AB$9)</f>
        <v>920543.39999999991</v>
      </c>
      <c r="AC195" s="70"/>
      <c r="AD195" s="70"/>
      <c r="AE195" s="71">
        <v>80</v>
      </c>
      <c r="AF195" s="70">
        <f>SUM(AE195*E195*F195*H195*K195*$AF$9)</f>
        <v>1636521.5999999999</v>
      </c>
      <c r="AG195" s="71"/>
      <c r="AH195" s="70">
        <f>SUM(AG195*E195*F195*H195*L195*$AH$9)</f>
        <v>0</v>
      </c>
      <c r="AI195" s="71">
        <v>6</v>
      </c>
      <c r="AJ195" s="70">
        <f>SUM(AI195*E195*F195*H195*L195*$AJ$9)</f>
        <v>147286.94399999999</v>
      </c>
      <c r="AK195" s="69">
        <v>12</v>
      </c>
      <c r="AL195" s="70">
        <f>SUM(AK195*E195*F195*H195*K195*$AL$9)</f>
        <v>245478.24</v>
      </c>
      <c r="AM195" s="71"/>
      <c r="AN195" s="71">
        <f>SUM(AM195*E195*F195*H195*K195*$AN$9)</f>
        <v>0</v>
      </c>
      <c r="AO195" s="69"/>
      <c r="AP195" s="70">
        <f>SUM(AO195*E195*F195*H195*K195*$AP$9)</f>
        <v>0</v>
      </c>
      <c r="AQ195" s="69"/>
      <c r="AR195" s="70">
        <f>SUM(AQ195*E195*F195*H195*K195*$AR$9)</f>
        <v>0</v>
      </c>
      <c r="AS195" s="71"/>
      <c r="AT195" s="70">
        <f>SUM(E195*F195*H195*K195*AS195*$AT$9)</f>
        <v>0</v>
      </c>
      <c r="AU195" s="71"/>
      <c r="AV195" s="70">
        <f>SUM(AU195*E195*F195*H195*K195*$AV$9)</f>
        <v>0</v>
      </c>
      <c r="AW195" s="69"/>
      <c r="AX195" s="70">
        <f>SUM(AW195*E195*F195*H195*K195*$AX$9)</f>
        <v>0</v>
      </c>
      <c r="AY195" s="69">
        <v>25</v>
      </c>
      <c r="AZ195" s="71">
        <f>SUM(AY195*E195*F195*H195*K195*$AZ$9)</f>
        <v>511412.99999999994</v>
      </c>
      <c r="BA195" s="69">
        <v>82</v>
      </c>
      <c r="BB195" s="70">
        <f>SUM(BA195*E195*F195*H195*K195*$BB$9)</f>
        <v>1677434.6400000001</v>
      </c>
      <c r="BC195" s="69">
        <v>120</v>
      </c>
      <c r="BD195" s="70">
        <f>SUM(BC195*E195*F195*H195*K195*$BD$9)</f>
        <v>2454782.4</v>
      </c>
      <c r="BE195" s="69">
        <v>12</v>
      </c>
      <c r="BF195" s="70">
        <f>SUM(BE195*E195*F195*H195*K195*$BF$9)</f>
        <v>245478.24</v>
      </c>
      <c r="BG195" s="69">
        <v>58</v>
      </c>
      <c r="BH195" s="70">
        <f>SUM(BG195*E195*F195*H195*K195*$BH$9)</f>
        <v>1186478.1599999999</v>
      </c>
      <c r="BI195" s="69">
        <v>80</v>
      </c>
      <c r="BJ195" s="70">
        <f>BI195*E195*F195*H195*K195*$BJ$9</f>
        <v>1636521.5999999999</v>
      </c>
      <c r="BK195" s="69"/>
      <c r="BL195" s="70">
        <f>BK195*E195*F195*H195*K195*$BL$9</f>
        <v>0</v>
      </c>
      <c r="BM195" s="69">
        <v>5</v>
      </c>
      <c r="BN195" s="70">
        <f>BM195*E195*F195*H195*K195*$BN$9</f>
        <v>102282.59999999999</v>
      </c>
      <c r="BO195" s="69"/>
      <c r="BP195" s="70">
        <f>SUM(BO195*E195*F195*H195*K195*$BP$9)</f>
        <v>0</v>
      </c>
      <c r="BQ195" s="69"/>
      <c r="BR195" s="70">
        <f>SUM(BQ195*E195*F195*H195*K195*$BR$9)</f>
        <v>0</v>
      </c>
      <c r="BS195" s="69"/>
      <c r="BT195" s="70">
        <f>SUM(BS195*E195*F195*H195*K195*$BT$9)</f>
        <v>0</v>
      </c>
      <c r="BU195" s="69"/>
      <c r="BV195" s="70">
        <f>SUM(BU195*E195*F195*H195*K195*$BV$9)</f>
        <v>0</v>
      </c>
      <c r="BW195" s="69">
        <v>1</v>
      </c>
      <c r="BX195" s="70">
        <f>SUM(BW195*E195*F195*H195*K195*$BX$9)</f>
        <v>20456.52</v>
      </c>
      <c r="BY195" s="73"/>
      <c r="BZ195" s="74">
        <f>BY195*E195*F195*H195*K195*$BZ$9</f>
        <v>0</v>
      </c>
      <c r="CA195" s="69">
        <v>60</v>
      </c>
      <c r="CB195" s="70">
        <f>SUM(CA195*E195*F195*H195*K195*$CB$9)</f>
        <v>1227391.2</v>
      </c>
      <c r="CC195" s="71"/>
      <c r="CD195" s="70">
        <f>SUM(CC195*E195*F195*H195*K195*$CD$9)</f>
        <v>0</v>
      </c>
      <c r="CE195" s="69">
        <v>35</v>
      </c>
      <c r="CF195" s="70">
        <f>SUM(CE195*E195*F195*H195*K195*$CF$9)</f>
        <v>715978.2</v>
      </c>
      <c r="CG195" s="69">
        <v>100</v>
      </c>
      <c r="CH195" s="70">
        <f>SUM(CG195*E195*F195*H195*K195*$CH$9)</f>
        <v>2045651.9999999998</v>
      </c>
      <c r="CI195" s="69">
        <v>37</v>
      </c>
      <c r="CJ195" s="70">
        <f>CI195*E195*F195*H195*K195*$CJ$9</f>
        <v>756891.23999999987</v>
      </c>
      <c r="CK195" s="69">
        <v>50</v>
      </c>
      <c r="CL195" s="70">
        <f>SUM(CK195*E195*F195*H195*K195*$CL$9)</f>
        <v>1022825.9999999999</v>
      </c>
      <c r="CM195" s="71"/>
      <c r="CN195" s="70">
        <f>SUM(CM195*E195*F195*H195*L195*$CN$9)</f>
        <v>0</v>
      </c>
      <c r="CO195" s="69"/>
      <c r="CP195" s="70">
        <f>SUM(CO195*E195*F195*H195*L195*$CP$9)</f>
        <v>0</v>
      </c>
      <c r="CQ195" s="69"/>
      <c r="CR195" s="70">
        <f>SUM(CQ195*E195*F195*H195*L195*$CR$9)</f>
        <v>0</v>
      </c>
      <c r="CS195" s="71"/>
      <c r="CT195" s="70">
        <f>SUM(CS195*E195*F195*H195*L195*$CT$9)</f>
        <v>0</v>
      </c>
      <c r="CU195" s="71">
        <v>5</v>
      </c>
      <c r="CV195" s="70">
        <f>SUM(CU195*E195*F195*H195*L195*$CV$9)</f>
        <v>122739.12</v>
      </c>
      <c r="CW195" s="71"/>
      <c r="CX195" s="70">
        <f>SUM(CW195*E195*F195*H195*L195*$CX$9)</f>
        <v>0</v>
      </c>
      <c r="CY195" s="69"/>
      <c r="CZ195" s="70">
        <f>SUM(CY195*E195*F195*H195*L195*$CZ$9)</f>
        <v>0</v>
      </c>
      <c r="DA195" s="69">
        <v>20</v>
      </c>
      <c r="DB195" s="70">
        <f>SUM(DA195*E195*F195*H195*L195*$DB$9)</f>
        <v>490956.48</v>
      </c>
      <c r="DC195" s="69">
        <v>74</v>
      </c>
      <c r="DD195" s="70">
        <f>SUM(DC195*E195*F195*H195*L195*$DD$9)</f>
        <v>1816538.9759999998</v>
      </c>
      <c r="DE195" s="71"/>
      <c r="DF195" s="70">
        <f>SUM(DE195*E195*F195*H195*L195*$DF$9)</f>
        <v>0</v>
      </c>
      <c r="DG195" s="69">
        <v>85</v>
      </c>
      <c r="DH195" s="70">
        <f>SUM(DG195*E195*F195*H195*L195*$DH$9)</f>
        <v>2086565.04</v>
      </c>
      <c r="DI195" s="69">
        <v>40</v>
      </c>
      <c r="DJ195" s="70">
        <f>SUM(DI195*E195*F195*H195*L195*$DJ$9)</f>
        <v>981912.96</v>
      </c>
      <c r="DK195" s="69">
        <v>10</v>
      </c>
      <c r="DL195" s="70">
        <f>SUM(DK195*E195*F195*H195*L195*$DL$9)</f>
        <v>245478.24</v>
      </c>
      <c r="DM195" s="69">
        <v>40</v>
      </c>
      <c r="DN195" s="71">
        <f>SUM(DM195*E195*F195*H195*L195*$DN$9)</f>
        <v>981912.96</v>
      </c>
      <c r="DO195" s="69">
        <v>10</v>
      </c>
      <c r="DP195" s="70">
        <f>SUM(DO195*E195*F195*H195*L195*$DP$9)</f>
        <v>245478.24</v>
      </c>
      <c r="DQ195" s="69">
        <v>4</v>
      </c>
      <c r="DR195" s="70">
        <f>DQ195*E195*F195*H195*L195*$DR$9</f>
        <v>98191.296000000002</v>
      </c>
      <c r="DS195" s="69">
        <v>10</v>
      </c>
      <c r="DT195" s="70">
        <f>SUM(DS195*E195*F195*H195*L195*$DT$9)</f>
        <v>245478.24</v>
      </c>
      <c r="DU195" s="69">
        <v>4</v>
      </c>
      <c r="DV195" s="70">
        <f>SUM(DU195*E195*F195*H195*L195*$DV$9)</f>
        <v>98191.296000000002</v>
      </c>
      <c r="DW195" s="69"/>
      <c r="DX195" s="70">
        <f>SUM(DW195*E195*F195*H195*M195*$DX$9)</f>
        <v>0</v>
      </c>
      <c r="DY195" s="69">
        <v>14</v>
      </c>
      <c r="DZ195" s="70">
        <f>SUM(DY195*E195*F195*H195*N195*$DZ$9)</f>
        <v>525732.56400000001</v>
      </c>
      <c r="EA195" s="69"/>
      <c r="EB195" s="70">
        <f>SUM(EA195*E195*F195*H195*K195*$EB$9)</f>
        <v>0</v>
      </c>
      <c r="EC195" s="69"/>
      <c r="ED195" s="70">
        <f>SUM(EC195*E195*F195*H195*K195*$ED$9)</f>
        <v>0</v>
      </c>
      <c r="EE195" s="69"/>
      <c r="EF195" s="70">
        <f>SUM(EE195*E195*F195*H195*K195*$EF$9)</f>
        <v>0</v>
      </c>
      <c r="EG195" s="69"/>
      <c r="EH195" s="70">
        <f>SUM(EG195*E195*F195*H195*K195*$EH$9)</f>
        <v>0</v>
      </c>
      <c r="EI195" s="69"/>
      <c r="EJ195" s="70">
        <f>EI195*E195*F195*H195*K195*$EJ$9</f>
        <v>0</v>
      </c>
      <c r="EK195" s="69"/>
      <c r="EL195" s="70">
        <f>EK195*E195*F195*H195*K195*$EL$9</f>
        <v>0</v>
      </c>
      <c r="EM195" s="69"/>
      <c r="EN195" s="70"/>
      <c r="EO195" s="75"/>
      <c r="EP195" s="75"/>
      <c r="EQ195" s="76">
        <f t="shared" si="414"/>
        <v>1151</v>
      </c>
      <c r="ER195" s="76">
        <f t="shared" si="414"/>
        <v>25044917.436000001</v>
      </c>
    </row>
    <row r="196" spans="1:148" s="116" customFormat="1" ht="15" x14ac:dyDescent="0.25">
      <c r="A196" s="53">
        <v>30</v>
      </c>
      <c r="B196" s="53"/>
      <c r="C196" s="77" t="s">
        <v>553</v>
      </c>
      <c r="D196" s="157" t="s">
        <v>554</v>
      </c>
      <c r="E196" s="64">
        <v>13916</v>
      </c>
      <c r="F196" s="124"/>
      <c r="G196" s="66"/>
      <c r="H196" s="57"/>
      <c r="I196" s="112"/>
      <c r="J196" s="113"/>
      <c r="K196" s="125">
        <v>1.4</v>
      </c>
      <c r="L196" s="125">
        <v>1.68</v>
      </c>
      <c r="M196" s="125">
        <v>2.23</v>
      </c>
      <c r="N196" s="115">
        <v>2.57</v>
      </c>
      <c r="O196" s="61">
        <f>SUM(O197:O202)</f>
        <v>0</v>
      </c>
      <c r="P196" s="61">
        <f t="shared" ref="P196:CA196" si="415">SUM(P197:P202)</f>
        <v>0</v>
      </c>
      <c r="Q196" s="61">
        <f t="shared" si="415"/>
        <v>0</v>
      </c>
      <c r="R196" s="61">
        <f t="shared" si="415"/>
        <v>0</v>
      </c>
      <c r="S196" s="61">
        <f t="shared" si="415"/>
        <v>0</v>
      </c>
      <c r="T196" s="61">
        <f t="shared" si="415"/>
        <v>0</v>
      </c>
      <c r="U196" s="61">
        <f t="shared" si="415"/>
        <v>0</v>
      </c>
      <c r="V196" s="61">
        <f t="shared" si="415"/>
        <v>0</v>
      </c>
      <c r="W196" s="61">
        <f t="shared" si="415"/>
        <v>0</v>
      </c>
      <c r="X196" s="61">
        <f t="shared" si="415"/>
        <v>0</v>
      </c>
      <c r="Y196" s="61">
        <f t="shared" si="415"/>
        <v>0</v>
      </c>
      <c r="Z196" s="61">
        <f t="shared" si="415"/>
        <v>0</v>
      </c>
      <c r="AA196" s="61">
        <f t="shared" si="415"/>
        <v>15</v>
      </c>
      <c r="AB196" s="61">
        <f t="shared" si="415"/>
        <v>637074.48</v>
      </c>
      <c r="AC196" s="61">
        <f t="shared" si="415"/>
        <v>0</v>
      </c>
      <c r="AD196" s="61">
        <f t="shared" si="415"/>
        <v>0</v>
      </c>
      <c r="AE196" s="61">
        <f t="shared" si="415"/>
        <v>10</v>
      </c>
      <c r="AF196" s="61">
        <f t="shared" si="415"/>
        <v>155859.19999999998</v>
      </c>
      <c r="AG196" s="61">
        <f t="shared" si="415"/>
        <v>40</v>
      </c>
      <c r="AH196" s="61">
        <f t="shared" si="415"/>
        <v>2412700.4159999997</v>
      </c>
      <c r="AI196" s="61">
        <f t="shared" si="415"/>
        <v>0</v>
      </c>
      <c r="AJ196" s="61">
        <f t="shared" si="415"/>
        <v>0</v>
      </c>
      <c r="AK196" s="61">
        <f t="shared" si="415"/>
        <v>10</v>
      </c>
      <c r="AL196" s="61">
        <f t="shared" si="415"/>
        <v>404259.80000000005</v>
      </c>
      <c r="AM196" s="61">
        <f t="shared" si="415"/>
        <v>0</v>
      </c>
      <c r="AN196" s="61">
        <f t="shared" si="415"/>
        <v>0</v>
      </c>
      <c r="AO196" s="61">
        <f t="shared" si="415"/>
        <v>0</v>
      </c>
      <c r="AP196" s="61">
        <f t="shared" si="415"/>
        <v>0</v>
      </c>
      <c r="AQ196" s="61">
        <f t="shared" si="415"/>
        <v>0</v>
      </c>
      <c r="AR196" s="61">
        <f t="shared" si="415"/>
        <v>0</v>
      </c>
      <c r="AS196" s="61">
        <f t="shared" si="415"/>
        <v>0</v>
      </c>
      <c r="AT196" s="61">
        <f t="shared" si="415"/>
        <v>0</v>
      </c>
      <c r="AU196" s="61">
        <f t="shared" si="415"/>
        <v>0</v>
      </c>
      <c r="AV196" s="61">
        <f t="shared" si="415"/>
        <v>0</v>
      </c>
      <c r="AW196" s="61">
        <f t="shared" si="415"/>
        <v>0</v>
      </c>
      <c r="AX196" s="61">
        <f t="shared" si="415"/>
        <v>0</v>
      </c>
      <c r="AY196" s="61">
        <f t="shared" si="415"/>
        <v>65</v>
      </c>
      <c r="AZ196" s="61">
        <f t="shared" si="415"/>
        <v>2754811.36</v>
      </c>
      <c r="BA196" s="61">
        <f t="shared" si="415"/>
        <v>0</v>
      </c>
      <c r="BB196" s="61">
        <f t="shared" si="415"/>
        <v>0</v>
      </c>
      <c r="BC196" s="61">
        <f t="shared" si="415"/>
        <v>0</v>
      </c>
      <c r="BD196" s="61">
        <f t="shared" si="415"/>
        <v>0</v>
      </c>
      <c r="BE196" s="61">
        <f t="shared" si="415"/>
        <v>0</v>
      </c>
      <c r="BF196" s="61">
        <f t="shared" si="415"/>
        <v>0</v>
      </c>
      <c r="BG196" s="61">
        <f t="shared" si="415"/>
        <v>0</v>
      </c>
      <c r="BH196" s="61">
        <f t="shared" si="415"/>
        <v>0</v>
      </c>
      <c r="BI196" s="61">
        <f t="shared" si="415"/>
        <v>0</v>
      </c>
      <c r="BJ196" s="61">
        <f t="shared" si="415"/>
        <v>0</v>
      </c>
      <c r="BK196" s="61">
        <f t="shared" si="415"/>
        <v>0</v>
      </c>
      <c r="BL196" s="61">
        <f t="shared" si="415"/>
        <v>0</v>
      </c>
      <c r="BM196" s="61">
        <f t="shared" si="415"/>
        <v>0</v>
      </c>
      <c r="BN196" s="61">
        <f t="shared" si="415"/>
        <v>0</v>
      </c>
      <c r="BO196" s="61">
        <f t="shared" si="415"/>
        <v>0</v>
      </c>
      <c r="BP196" s="61">
        <f t="shared" si="415"/>
        <v>0</v>
      </c>
      <c r="BQ196" s="61">
        <f t="shared" si="415"/>
        <v>4</v>
      </c>
      <c r="BR196" s="61">
        <f t="shared" si="415"/>
        <v>62343.68</v>
      </c>
      <c r="BS196" s="61">
        <f t="shared" si="415"/>
        <v>0</v>
      </c>
      <c r="BT196" s="61">
        <f t="shared" si="415"/>
        <v>0</v>
      </c>
      <c r="BU196" s="61">
        <f t="shared" si="415"/>
        <v>0</v>
      </c>
      <c r="BV196" s="61">
        <f t="shared" si="415"/>
        <v>0</v>
      </c>
      <c r="BW196" s="61">
        <f t="shared" si="415"/>
        <v>0</v>
      </c>
      <c r="BX196" s="61">
        <f t="shared" si="415"/>
        <v>0</v>
      </c>
      <c r="BY196" s="61">
        <f t="shared" si="415"/>
        <v>0</v>
      </c>
      <c r="BZ196" s="61">
        <f t="shared" si="415"/>
        <v>0</v>
      </c>
      <c r="CA196" s="61">
        <f t="shared" si="415"/>
        <v>0</v>
      </c>
      <c r="CB196" s="61">
        <f t="shared" ref="CB196:EM196" si="416">SUM(CB197:CB202)</f>
        <v>0</v>
      </c>
      <c r="CC196" s="61">
        <f t="shared" si="416"/>
        <v>0</v>
      </c>
      <c r="CD196" s="61">
        <f t="shared" si="416"/>
        <v>0</v>
      </c>
      <c r="CE196" s="61">
        <f t="shared" si="416"/>
        <v>0</v>
      </c>
      <c r="CF196" s="61">
        <f t="shared" si="416"/>
        <v>0</v>
      </c>
      <c r="CG196" s="61">
        <f t="shared" si="416"/>
        <v>0</v>
      </c>
      <c r="CH196" s="61">
        <f t="shared" si="416"/>
        <v>0</v>
      </c>
      <c r="CI196" s="61">
        <f t="shared" si="416"/>
        <v>3</v>
      </c>
      <c r="CJ196" s="61">
        <f t="shared" si="416"/>
        <v>46757.760000000002</v>
      </c>
      <c r="CK196" s="61">
        <f t="shared" si="416"/>
        <v>0</v>
      </c>
      <c r="CL196" s="61">
        <f t="shared" si="416"/>
        <v>0</v>
      </c>
      <c r="CM196" s="61">
        <f t="shared" si="416"/>
        <v>0</v>
      </c>
      <c r="CN196" s="61">
        <f t="shared" si="416"/>
        <v>0</v>
      </c>
      <c r="CO196" s="61">
        <f t="shared" si="416"/>
        <v>0</v>
      </c>
      <c r="CP196" s="61">
        <f t="shared" si="416"/>
        <v>0</v>
      </c>
      <c r="CQ196" s="61">
        <f t="shared" si="416"/>
        <v>0</v>
      </c>
      <c r="CR196" s="61">
        <f t="shared" si="416"/>
        <v>0</v>
      </c>
      <c r="CS196" s="61">
        <f t="shared" si="416"/>
        <v>0</v>
      </c>
      <c r="CT196" s="61">
        <f t="shared" si="416"/>
        <v>0</v>
      </c>
      <c r="CU196" s="61">
        <f t="shared" si="416"/>
        <v>10</v>
      </c>
      <c r="CV196" s="61">
        <f t="shared" si="416"/>
        <v>187031.03999999998</v>
      </c>
      <c r="CW196" s="61">
        <f t="shared" si="416"/>
        <v>0</v>
      </c>
      <c r="CX196" s="61">
        <f t="shared" si="416"/>
        <v>0</v>
      </c>
      <c r="CY196" s="61">
        <f t="shared" si="416"/>
        <v>0</v>
      </c>
      <c r="CZ196" s="61">
        <f t="shared" si="416"/>
        <v>0</v>
      </c>
      <c r="DA196" s="61">
        <f t="shared" si="416"/>
        <v>0</v>
      </c>
      <c r="DB196" s="61">
        <f t="shared" si="416"/>
        <v>0</v>
      </c>
      <c r="DC196" s="61">
        <f t="shared" si="416"/>
        <v>0</v>
      </c>
      <c r="DD196" s="61">
        <f t="shared" si="416"/>
        <v>0</v>
      </c>
      <c r="DE196" s="61">
        <f t="shared" si="416"/>
        <v>0</v>
      </c>
      <c r="DF196" s="61">
        <f t="shared" si="416"/>
        <v>0</v>
      </c>
      <c r="DG196" s="61">
        <f t="shared" si="416"/>
        <v>20</v>
      </c>
      <c r="DH196" s="61">
        <f t="shared" si="416"/>
        <v>1019319.1680000001</v>
      </c>
      <c r="DI196" s="61">
        <f t="shared" si="416"/>
        <v>0</v>
      </c>
      <c r="DJ196" s="61">
        <f t="shared" si="416"/>
        <v>0</v>
      </c>
      <c r="DK196" s="61">
        <f t="shared" si="416"/>
        <v>0</v>
      </c>
      <c r="DL196" s="61">
        <f t="shared" si="416"/>
        <v>0</v>
      </c>
      <c r="DM196" s="61">
        <f t="shared" si="416"/>
        <v>0</v>
      </c>
      <c r="DN196" s="61">
        <f t="shared" si="416"/>
        <v>0</v>
      </c>
      <c r="DO196" s="61">
        <f t="shared" si="416"/>
        <v>0</v>
      </c>
      <c r="DP196" s="61">
        <f t="shared" si="416"/>
        <v>0</v>
      </c>
      <c r="DQ196" s="61">
        <f t="shared" si="416"/>
        <v>0</v>
      </c>
      <c r="DR196" s="61">
        <f t="shared" si="416"/>
        <v>0</v>
      </c>
      <c r="DS196" s="61">
        <f t="shared" si="416"/>
        <v>0</v>
      </c>
      <c r="DT196" s="61">
        <f t="shared" si="416"/>
        <v>0</v>
      </c>
      <c r="DU196" s="61">
        <f t="shared" si="416"/>
        <v>1</v>
      </c>
      <c r="DV196" s="61">
        <f t="shared" si="416"/>
        <v>18703.103999999999</v>
      </c>
      <c r="DW196" s="61">
        <f t="shared" si="416"/>
        <v>0</v>
      </c>
      <c r="DX196" s="61">
        <f t="shared" si="416"/>
        <v>0</v>
      </c>
      <c r="DY196" s="61">
        <f t="shared" si="416"/>
        <v>0</v>
      </c>
      <c r="DZ196" s="61">
        <f t="shared" si="416"/>
        <v>0</v>
      </c>
      <c r="EA196" s="61">
        <f t="shared" si="416"/>
        <v>0</v>
      </c>
      <c r="EB196" s="61">
        <f t="shared" si="416"/>
        <v>0</v>
      </c>
      <c r="EC196" s="61">
        <f t="shared" si="416"/>
        <v>0</v>
      </c>
      <c r="ED196" s="61">
        <f t="shared" si="416"/>
        <v>0</v>
      </c>
      <c r="EE196" s="61">
        <f t="shared" si="416"/>
        <v>0</v>
      </c>
      <c r="EF196" s="61">
        <f t="shared" si="416"/>
        <v>0</v>
      </c>
      <c r="EG196" s="61">
        <f t="shared" si="416"/>
        <v>0</v>
      </c>
      <c r="EH196" s="61">
        <f t="shared" si="416"/>
        <v>0</v>
      </c>
      <c r="EI196" s="61">
        <f t="shared" si="416"/>
        <v>0</v>
      </c>
      <c r="EJ196" s="61">
        <f t="shared" si="416"/>
        <v>0</v>
      </c>
      <c r="EK196" s="61">
        <f t="shared" si="416"/>
        <v>0</v>
      </c>
      <c r="EL196" s="61">
        <f t="shared" si="416"/>
        <v>0</v>
      </c>
      <c r="EM196" s="61">
        <f t="shared" si="416"/>
        <v>0</v>
      </c>
      <c r="EN196" s="61">
        <f t="shared" ref="EN196:ER196" si="417">SUM(EN197:EN202)</f>
        <v>0</v>
      </c>
      <c r="EO196" s="61"/>
      <c r="EP196" s="61"/>
      <c r="EQ196" s="61">
        <f t="shared" si="417"/>
        <v>178</v>
      </c>
      <c r="ER196" s="61">
        <f t="shared" si="417"/>
        <v>7698860.0079999994</v>
      </c>
    </row>
    <row r="197" spans="1:148" s="3" customFormat="1" ht="45" x14ac:dyDescent="0.25">
      <c r="A197" s="54"/>
      <c r="B197" s="54">
        <v>129</v>
      </c>
      <c r="C197" s="218" t="s">
        <v>555</v>
      </c>
      <c r="D197" s="156" t="s">
        <v>556</v>
      </c>
      <c r="E197" s="64">
        <v>13916</v>
      </c>
      <c r="F197" s="65">
        <v>0.8</v>
      </c>
      <c r="G197" s="66"/>
      <c r="H197" s="119">
        <v>1</v>
      </c>
      <c r="I197" s="120"/>
      <c r="J197" s="127"/>
      <c r="K197" s="118">
        <v>1.4</v>
      </c>
      <c r="L197" s="118">
        <v>1.68</v>
      </c>
      <c r="M197" s="118">
        <v>2.23</v>
      </c>
      <c r="N197" s="121">
        <v>2.57</v>
      </c>
      <c r="O197" s="69"/>
      <c r="P197" s="70">
        <f t="shared" ref="P197:P202" si="418">O197*E197*F197*H197*K197*$P$9</f>
        <v>0</v>
      </c>
      <c r="Q197" s="122"/>
      <c r="R197" s="70">
        <f t="shared" ref="R197:R202" si="419">Q197*E197*F197*H197*K197*$R$9</f>
        <v>0</v>
      </c>
      <c r="S197" s="71"/>
      <c r="T197" s="71">
        <f t="shared" ref="T197:T202" si="420">S197*E197*F197*H197*K197*$T$9</f>
        <v>0</v>
      </c>
      <c r="U197" s="69"/>
      <c r="V197" s="70">
        <f t="shared" ref="V197:V202" si="421">SUM(U197*E197*F197*H197*K197*$V$9)</f>
        <v>0</v>
      </c>
      <c r="W197" s="69"/>
      <c r="X197" s="71">
        <f t="shared" ref="X197:X202" si="422">SUM(W197*E197*F197*H197*K197*$X$9)</f>
        <v>0</v>
      </c>
      <c r="Y197" s="69"/>
      <c r="Z197" s="70">
        <f t="shared" ref="Z197:Z202" si="423">SUM(Y197*E197*F197*H197*K197*$Z$9)</f>
        <v>0</v>
      </c>
      <c r="AA197" s="71"/>
      <c r="AB197" s="70">
        <f t="shared" ref="AB197:AB202" si="424">SUM(AA197*E197*F197*H197*K197*$AB$9)</f>
        <v>0</v>
      </c>
      <c r="AC197" s="70"/>
      <c r="AD197" s="70"/>
      <c r="AE197" s="71">
        <v>10</v>
      </c>
      <c r="AF197" s="70">
        <f t="shared" ref="AF197:AF202" si="425">SUM(AE197*E197*F197*H197*K197*$AF$9)</f>
        <v>155859.19999999998</v>
      </c>
      <c r="AG197" s="71"/>
      <c r="AH197" s="70">
        <f t="shared" ref="AH197:AH202" si="426">SUM(AG197*E197*F197*H197*L197*$AH$9)</f>
        <v>0</v>
      </c>
      <c r="AI197" s="71"/>
      <c r="AJ197" s="70">
        <f t="shared" ref="AJ197:AJ202" si="427">SUM(AI197*E197*F197*H197*L197*$AJ$9)</f>
        <v>0</v>
      </c>
      <c r="AK197" s="69"/>
      <c r="AL197" s="70">
        <f t="shared" ref="AL197:AL202" si="428">SUM(AK197*E197*F197*H197*K197*$AL$9)</f>
        <v>0</v>
      </c>
      <c r="AM197" s="71"/>
      <c r="AN197" s="71">
        <f t="shared" ref="AN197:AN202" si="429">SUM(AM197*E197*F197*H197*K197*$AN$9)</f>
        <v>0</v>
      </c>
      <c r="AO197" s="69"/>
      <c r="AP197" s="70">
        <f t="shared" ref="AP197:AP202" si="430">SUM(AO197*E197*F197*H197*K197*$AP$9)</f>
        <v>0</v>
      </c>
      <c r="AQ197" s="69"/>
      <c r="AR197" s="70">
        <f t="shared" ref="AR197:AR202" si="431">SUM(AQ197*E197*F197*H197*K197*$AR$9)</f>
        <v>0</v>
      </c>
      <c r="AS197" s="71"/>
      <c r="AT197" s="70">
        <f t="shared" ref="AT197:AT202" si="432">SUM(E197*F197*H197*K197*AS197*$AT$9)</f>
        <v>0</v>
      </c>
      <c r="AU197" s="71"/>
      <c r="AV197" s="70">
        <f t="shared" ref="AV197:AV202" si="433">SUM(AU197*E197*F197*H197*K197*$AV$9)</f>
        <v>0</v>
      </c>
      <c r="AW197" s="69"/>
      <c r="AX197" s="70">
        <f t="shared" ref="AX197:AX202" si="434">SUM(AW197*E197*F197*H197*K197*$AX$9)</f>
        <v>0</v>
      </c>
      <c r="AY197" s="69"/>
      <c r="AZ197" s="71">
        <f t="shared" ref="AZ197:AZ202" si="435">SUM(AY197*E197*F197*H197*K197*$AZ$9)</f>
        <v>0</v>
      </c>
      <c r="BA197" s="69"/>
      <c r="BB197" s="70">
        <f t="shared" ref="BB197:BB202" si="436">SUM(BA197*E197*F197*H197*K197*$BB$9)</f>
        <v>0</v>
      </c>
      <c r="BC197" s="69"/>
      <c r="BD197" s="70">
        <f t="shared" ref="BD197:BD202" si="437">SUM(BC197*E197*F197*H197*K197*$BD$9)</f>
        <v>0</v>
      </c>
      <c r="BE197" s="69"/>
      <c r="BF197" s="70">
        <f t="shared" ref="BF197:BF202" si="438">SUM(BE197*E197*F197*H197*K197*$BF$9)</f>
        <v>0</v>
      </c>
      <c r="BG197" s="69"/>
      <c r="BH197" s="70">
        <f t="shared" ref="BH197:BH202" si="439">SUM(BG197*E197*F197*H197*K197*$BH$9)</f>
        <v>0</v>
      </c>
      <c r="BI197" s="69"/>
      <c r="BJ197" s="70">
        <f t="shared" ref="BJ197:BJ202" si="440">BI197*E197*F197*H197*K197*$BJ$9</f>
        <v>0</v>
      </c>
      <c r="BK197" s="69"/>
      <c r="BL197" s="70">
        <f t="shared" ref="BL197:BL202" si="441">BK197*E197*F197*H197*K197*$BL$9</f>
        <v>0</v>
      </c>
      <c r="BM197" s="69"/>
      <c r="BN197" s="70">
        <f t="shared" ref="BN197:BN202" si="442">BM197*E197*F197*H197*K197*$BN$9</f>
        <v>0</v>
      </c>
      <c r="BO197" s="69"/>
      <c r="BP197" s="70">
        <f t="shared" ref="BP197:BP202" si="443">SUM(BO197*E197*F197*H197*K197*$BP$9)</f>
        <v>0</v>
      </c>
      <c r="BQ197" s="69">
        <v>4</v>
      </c>
      <c r="BR197" s="70">
        <f t="shared" ref="BR197:BR202" si="444">SUM(BQ197*E197*F197*H197*K197*$BR$9)</f>
        <v>62343.68</v>
      </c>
      <c r="BS197" s="69"/>
      <c r="BT197" s="70">
        <f t="shared" ref="BT197:BT202" si="445">SUM(BS197*E197*F197*H197*K197*$BT$9)</f>
        <v>0</v>
      </c>
      <c r="BU197" s="69"/>
      <c r="BV197" s="70">
        <f t="shared" ref="BV197:BV202" si="446">SUM(BU197*E197*F197*H197*K197*$BV$9)</f>
        <v>0</v>
      </c>
      <c r="BW197" s="69"/>
      <c r="BX197" s="70">
        <f t="shared" ref="BX197:BX202" si="447">SUM(BW197*E197*F197*H197*K197*$BX$9)</f>
        <v>0</v>
      </c>
      <c r="BY197" s="73"/>
      <c r="BZ197" s="74">
        <f t="shared" ref="BZ197:BZ202" si="448">BY197*E197*F197*H197*K197*$BZ$9</f>
        <v>0</v>
      </c>
      <c r="CA197" s="69"/>
      <c r="CB197" s="70">
        <f t="shared" ref="CB197:CB202" si="449">SUM(CA197*E197*F197*H197*K197*$CB$9)</f>
        <v>0</v>
      </c>
      <c r="CC197" s="71"/>
      <c r="CD197" s="70">
        <f t="shared" ref="CD197:CD202" si="450">SUM(CC197*E197*F197*H197*K197*$CD$9)</f>
        <v>0</v>
      </c>
      <c r="CE197" s="69"/>
      <c r="CF197" s="70">
        <f t="shared" ref="CF197:CF202" si="451">SUM(CE197*E197*F197*H197*K197*$CF$9)</f>
        <v>0</v>
      </c>
      <c r="CG197" s="69"/>
      <c r="CH197" s="70">
        <f t="shared" ref="CH197:CH202" si="452">SUM(CG197*E197*F197*H197*K197*$CH$9)</f>
        <v>0</v>
      </c>
      <c r="CI197" s="69">
        <v>3</v>
      </c>
      <c r="CJ197" s="70">
        <f t="shared" ref="CJ197:CJ202" si="453">CI197*E197*F197*H197*K197*$CJ$9</f>
        <v>46757.760000000002</v>
      </c>
      <c r="CK197" s="69"/>
      <c r="CL197" s="70">
        <f t="shared" ref="CL197:CL202" si="454">SUM(CK197*E197*F197*H197*K197*$CL$9)</f>
        <v>0</v>
      </c>
      <c r="CM197" s="71"/>
      <c r="CN197" s="70">
        <f t="shared" ref="CN197:CN202" si="455">SUM(CM197*E197*F197*H197*L197*$CN$9)</f>
        <v>0</v>
      </c>
      <c r="CO197" s="69"/>
      <c r="CP197" s="70">
        <f t="shared" ref="CP197:CP202" si="456">SUM(CO197*E197*F197*H197*L197*$CP$9)</f>
        <v>0</v>
      </c>
      <c r="CQ197" s="69"/>
      <c r="CR197" s="70">
        <f t="shared" ref="CR197:CR202" si="457">SUM(CQ197*E197*F197*H197*L197*$CR$9)</f>
        <v>0</v>
      </c>
      <c r="CS197" s="71"/>
      <c r="CT197" s="70">
        <f t="shared" ref="CT197:CT202" si="458">SUM(CS197*E197*F197*H197*L197*$CT$9)</f>
        <v>0</v>
      </c>
      <c r="CU197" s="71">
        <v>10</v>
      </c>
      <c r="CV197" s="70">
        <f t="shared" ref="CV197:CV202" si="459">SUM(CU197*E197*F197*H197*L197*$CV$9)</f>
        <v>187031.03999999998</v>
      </c>
      <c r="CW197" s="71"/>
      <c r="CX197" s="70">
        <f t="shared" ref="CX197:CX202" si="460">SUM(CW197*E197*F197*H197*L197*$CX$9)</f>
        <v>0</v>
      </c>
      <c r="CY197" s="69"/>
      <c r="CZ197" s="70">
        <f t="shared" ref="CZ197:CZ202" si="461">SUM(CY197*E197*F197*H197*L197*$CZ$9)</f>
        <v>0</v>
      </c>
      <c r="DA197" s="69"/>
      <c r="DB197" s="70">
        <f t="shared" ref="DB197:DB202" si="462">SUM(DA197*E197*F197*H197*L197*$DB$9)</f>
        <v>0</v>
      </c>
      <c r="DC197" s="69"/>
      <c r="DD197" s="70">
        <f t="shared" ref="DD197:DD202" si="463">SUM(DC197*E197*F197*H197*L197*$DD$9)</f>
        <v>0</v>
      </c>
      <c r="DE197" s="71"/>
      <c r="DF197" s="70">
        <f t="shared" ref="DF197:DF202" si="464">SUM(DE197*E197*F197*H197*L197*$DF$9)</f>
        <v>0</v>
      </c>
      <c r="DG197" s="69"/>
      <c r="DH197" s="70">
        <f t="shared" ref="DH197:DH202" si="465">SUM(DG197*E197*F197*H197*L197*$DH$9)</f>
        <v>0</v>
      </c>
      <c r="DI197" s="69"/>
      <c r="DJ197" s="70">
        <f t="shared" ref="DJ197:DJ202" si="466">SUM(DI197*E197*F197*H197*L197*$DJ$9)</f>
        <v>0</v>
      </c>
      <c r="DK197" s="69"/>
      <c r="DL197" s="70">
        <f t="shared" ref="DL197:DL202" si="467">SUM(DK197*E197*F197*H197*L197*$DL$9)</f>
        <v>0</v>
      </c>
      <c r="DM197" s="69"/>
      <c r="DN197" s="71">
        <f t="shared" ref="DN197:DN202" si="468">SUM(DM197*E197*F197*H197*L197*$DN$9)</f>
        <v>0</v>
      </c>
      <c r="DO197" s="69"/>
      <c r="DP197" s="70">
        <f t="shared" ref="DP197:DP202" si="469">SUM(DO197*E197*F197*H197*L197*$DP$9)</f>
        <v>0</v>
      </c>
      <c r="DQ197" s="69"/>
      <c r="DR197" s="70">
        <f t="shared" ref="DR197:DR202" si="470">DQ197*E197*F197*H197*L197*$DR$9</f>
        <v>0</v>
      </c>
      <c r="DS197" s="69"/>
      <c r="DT197" s="70">
        <f t="shared" ref="DT197:DT202" si="471">SUM(DS197*E197*F197*H197*L197*$DT$9)</f>
        <v>0</v>
      </c>
      <c r="DU197" s="69">
        <v>1</v>
      </c>
      <c r="DV197" s="70">
        <f t="shared" ref="DV197:DV202" si="472">SUM(DU197*E197*F197*H197*L197*$DV$9)</f>
        <v>18703.103999999999</v>
      </c>
      <c r="DW197" s="69"/>
      <c r="DX197" s="70">
        <f t="shared" ref="DX197:DX202" si="473">SUM(DW197*E197*F197*H197*M197*$DX$9)</f>
        <v>0</v>
      </c>
      <c r="DY197" s="69"/>
      <c r="DZ197" s="70">
        <f t="shared" ref="DZ197:DZ202" si="474">SUM(DY197*E197*F197*H197*N197*$DZ$9)</f>
        <v>0</v>
      </c>
      <c r="EA197" s="69"/>
      <c r="EB197" s="70">
        <f t="shared" ref="EB197:EB202" si="475">SUM(EA197*E197*F197*H197*K197*$EB$9)</f>
        <v>0</v>
      </c>
      <c r="EC197" s="69"/>
      <c r="ED197" s="70">
        <f t="shared" ref="ED197:ED202" si="476">SUM(EC197*E197*F197*H197*K197*$ED$9)</f>
        <v>0</v>
      </c>
      <c r="EE197" s="69"/>
      <c r="EF197" s="70">
        <f t="shared" ref="EF197:EF202" si="477">SUM(EE197*E197*F197*H197*K197*$EF$9)</f>
        <v>0</v>
      </c>
      <c r="EG197" s="69"/>
      <c r="EH197" s="70">
        <f t="shared" ref="EH197:EH202" si="478">SUM(EG197*E197*F197*H197*K197*$EH$9)</f>
        <v>0</v>
      </c>
      <c r="EI197" s="69"/>
      <c r="EJ197" s="70">
        <f t="shared" ref="EJ197:EJ202" si="479">EI197*E197*F197*H197*K197*$EJ$9</f>
        <v>0</v>
      </c>
      <c r="EK197" s="69"/>
      <c r="EL197" s="70">
        <f t="shared" ref="EL197:EL202" si="480">EK197*E197*F197*H197*K197*$EL$9</f>
        <v>0</v>
      </c>
      <c r="EM197" s="69"/>
      <c r="EN197" s="70"/>
      <c r="EO197" s="75"/>
      <c r="EP197" s="75"/>
      <c r="EQ197" s="76">
        <f t="shared" ref="EQ197:ER202" si="481">SUM(O197,Y197,Q197,S197,AA197,U197,W197,AE197,AG197,AI197,AK197,AM197,AS197,AU197,AW197,AQ197,CM197,CS197,CW197,CA197,CC197,DC197,DE197,DG197,DI197,DK197,DM197,DO197,AY197,AO197,BA197,BC197,BE197,BG197,BI197,BK197,BM197,BO197,BQ197,BS197,BU197,EE197,EG197,EA197,EC197,BW197,BY197,CU197,CO197,CQ197,CY197,DA197,CE197,CG197,CI197,CK197,DQ197,DS197,DU197,DW197,DY197,EI197,EK197,EM197)</f>
        <v>28</v>
      </c>
      <c r="ER197" s="76">
        <f t="shared" si="481"/>
        <v>470694.78399999993</v>
      </c>
    </row>
    <row r="198" spans="1:148" s="3" customFormat="1" ht="30" customHeight="1" x14ac:dyDescent="0.25">
      <c r="A198" s="54"/>
      <c r="B198" s="54">
        <v>130</v>
      </c>
      <c r="C198" s="218" t="s">
        <v>557</v>
      </c>
      <c r="D198" s="158" t="s">
        <v>558</v>
      </c>
      <c r="E198" s="64">
        <v>13916</v>
      </c>
      <c r="F198" s="65">
        <v>2.1800000000000002</v>
      </c>
      <c r="G198" s="66"/>
      <c r="H198" s="119">
        <v>1</v>
      </c>
      <c r="I198" s="120"/>
      <c r="J198" s="127"/>
      <c r="K198" s="118">
        <v>1.4</v>
      </c>
      <c r="L198" s="118">
        <v>1.68</v>
      </c>
      <c r="M198" s="118">
        <v>2.23</v>
      </c>
      <c r="N198" s="121">
        <v>2.57</v>
      </c>
      <c r="O198" s="69"/>
      <c r="P198" s="70">
        <f t="shared" si="418"/>
        <v>0</v>
      </c>
      <c r="Q198" s="122"/>
      <c r="R198" s="70">
        <f t="shared" si="419"/>
        <v>0</v>
      </c>
      <c r="S198" s="71">
        <v>0</v>
      </c>
      <c r="T198" s="71">
        <f t="shared" si="420"/>
        <v>0</v>
      </c>
      <c r="U198" s="69"/>
      <c r="V198" s="70">
        <f t="shared" si="421"/>
        <v>0</v>
      </c>
      <c r="W198" s="69"/>
      <c r="X198" s="71">
        <f t="shared" si="422"/>
        <v>0</v>
      </c>
      <c r="Y198" s="69"/>
      <c r="Z198" s="70">
        <f t="shared" si="423"/>
        <v>0</v>
      </c>
      <c r="AA198" s="71">
        <v>15</v>
      </c>
      <c r="AB198" s="70">
        <f t="shared" si="424"/>
        <v>637074.48</v>
      </c>
      <c r="AC198" s="70"/>
      <c r="AD198" s="70"/>
      <c r="AE198" s="71"/>
      <c r="AF198" s="70">
        <f t="shared" si="425"/>
        <v>0</v>
      </c>
      <c r="AG198" s="71"/>
      <c r="AH198" s="70">
        <f t="shared" si="426"/>
        <v>0</v>
      </c>
      <c r="AI198" s="71"/>
      <c r="AJ198" s="70">
        <f t="shared" si="427"/>
        <v>0</v>
      </c>
      <c r="AK198" s="69">
        <v>5</v>
      </c>
      <c r="AL198" s="70">
        <f t="shared" si="428"/>
        <v>212358.16000000003</v>
      </c>
      <c r="AM198" s="71"/>
      <c r="AN198" s="71">
        <f t="shared" si="429"/>
        <v>0</v>
      </c>
      <c r="AO198" s="69"/>
      <c r="AP198" s="70">
        <f t="shared" si="430"/>
        <v>0</v>
      </c>
      <c r="AQ198" s="128"/>
      <c r="AR198" s="70">
        <f t="shared" si="431"/>
        <v>0</v>
      </c>
      <c r="AS198" s="71"/>
      <c r="AT198" s="70">
        <f t="shared" si="432"/>
        <v>0</v>
      </c>
      <c r="AU198" s="71"/>
      <c r="AV198" s="70">
        <f t="shared" si="433"/>
        <v>0</v>
      </c>
      <c r="AW198" s="69"/>
      <c r="AX198" s="70">
        <f t="shared" si="434"/>
        <v>0</v>
      </c>
      <c r="AY198" s="69">
        <v>20</v>
      </c>
      <c r="AZ198" s="71">
        <f t="shared" si="435"/>
        <v>849432.64000000013</v>
      </c>
      <c r="BA198" s="69"/>
      <c r="BB198" s="70">
        <f t="shared" si="436"/>
        <v>0</v>
      </c>
      <c r="BC198" s="69"/>
      <c r="BD198" s="70">
        <f t="shared" si="437"/>
        <v>0</v>
      </c>
      <c r="BE198" s="69"/>
      <c r="BF198" s="70">
        <f t="shared" si="438"/>
        <v>0</v>
      </c>
      <c r="BG198" s="69"/>
      <c r="BH198" s="70">
        <f t="shared" si="439"/>
        <v>0</v>
      </c>
      <c r="BI198" s="69"/>
      <c r="BJ198" s="70">
        <f t="shared" si="440"/>
        <v>0</v>
      </c>
      <c r="BK198" s="69"/>
      <c r="BL198" s="70">
        <f t="shared" si="441"/>
        <v>0</v>
      </c>
      <c r="BM198" s="69"/>
      <c r="BN198" s="70">
        <f t="shared" si="442"/>
        <v>0</v>
      </c>
      <c r="BO198" s="69"/>
      <c r="BP198" s="70">
        <f t="shared" si="443"/>
        <v>0</v>
      </c>
      <c r="BQ198" s="69"/>
      <c r="BR198" s="70">
        <f t="shared" si="444"/>
        <v>0</v>
      </c>
      <c r="BS198" s="69"/>
      <c r="BT198" s="70">
        <f t="shared" si="445"/>
        <v>0</v>
      </c>
      <c r="BU198" s="69"/>
      <c r="BV198" s="70">
        <f t="shared" si="446"/>
        <v>0</v>
      </c>
      <c r="BW198" s="69"/>
      <c r="BX198" s="70">
        <f t="shared" si="447"/>
        <v>0</v>
      </c>
      <c r="BY198" s="73"/>
      <c r="BZ198" s="74">
        <f t="shared" si="448"/>
        <v>0</v>
      </c>
      <c r="CA198" s="69"/>
      <c r="CB198" s="70">
        <f t="shared" si="449"/>
        <v>0</v>
      </c>
      <c r="CC198" s="71"/>
      <c r="CD198" s="70">
        <f t="shared" si="450"/>
        <v>0</v>
      </c>
      <c r="CE198" s="69"/>
      <c r="CF198" s="70">
        <f t="shared" si="451"/>
        <v>0</v>
      </c>
      <c r="CG198" s="69"/>
      <c r="CH198" s="70">
        <f t="shared" si="452"/>
        <v>0</v>
      </c>
      <c r="CI198" s="69"/>
      <c r="CJ198" s="70">
        <f t="shared" si="453"/>
        <v>0</v>
      </c>
      <c r="CK198" s="131"/>
      <c r="CL198" s="70">
        <f t="shared" si="454"/>
        <v>0</v>
      </c>
      <c r="CM198" s="71"/>
      <c r="CN198" s="70">
        <f t="shared" si="455"/>
        <v>0</v>
      </c>
      <c r="CO198" s="69"/>
      <c r="CP198" s="70">
        <f t="shared" si="456"/>
        <v>0</v>
      </c>
      <c r="CQ198" s="69"/>
      <c r="CR198" s="70">
        <f t="shared" si="457"/>
        <v>0</v>
      </c>
      <c r="CS198" s="71"/>
      <c r="CT198" s="70">
        <f t="shared" si="458"/>
        <v>0</v>
      </c>
      <c r="CU198" s="71"/>
      <c r="CV198" s="70">
        <f t="shared" si="459"/>
        <v>0</v>
      </c>
      <c r="CW198" s="71"/>
      <c r="CX198" s="70">
        <f t="shared" si="460"/>
        <v>0</v>
      </c>
      <c r="CY198" s="69"/>
      <c r="CZ198" s="70">
        <f t="shared" si="461"/>
        <v>0</v>
      </c>
      <c r="DA198" s="69"/>
      <c r="DB198" s="70">
        <f t="shared" si="462"/>
        <v>0</v>
      </c>
      <c r="DC198" s="69"/>
      <c r="DD198" s="70">
        <f t="shared" si="463"/>
        <v>0</v>
      </c>
      <c r="DE198" s="71"/>
      <c r="DF198" s="70">
        <f t="shared" si="464"/>
        <v>0</v>
      </c>
      <c r="DG198" s="69">
        <v>20</v>
      </c>
      <c r="DH198" s="70">
        <f t="shared" si="465"/>
        <v>1019319.1680000001</v>
      </c>
      <c r="DI198" s="69"/>
      <c r="DJ198" s="70">
        <f t="shared" si="466"/>
        <v>0</v>
      </c>
      <c r="DK198" s="69"/>
      <c r="DL198" s="70">
        <f t="shared" si="467"/>
        <v>0</v>
      </c>
      <c r="DM198" s="69"/>
      <c r="DN198" s="71">
        <f t="shared" si="468"/>
        <v>0</v>
      </c>
      <c r="DO198" s="69"/>
      <c r="DP198" s="70">
        <f t="shared" si="469"/>
        <v>0</v>
      </c>
      <c r="DQ198" s="69"/>
      <c r="DR198" s="70">
        <f t="shared" si="470"/>
        <v>0</v>
      </c>
      <c r="DS198" s="69"/>
      <c r="DT198" s="70">
        <f t="shared" si="471"/>
        <v>0</v>
      </c>
      <c r="DU198" s="69"/>
      <c r="DV198" s="70">
        <f t="shared" si="472"/>
        <v>0</v>
      </c>
      <c r="DW198" s="69"/>
      <c r="DX198" s="70">
        <f t="shared" si="473"/>
        <v>0</v>
      </c>
      <c r="DY198" s="69"/>
      <c r="DZ198" s="70">
        <f t="shared" si="474"/>
        <v>0</v>
      </c>
      <c r="EA198" s="69"/>
      <c r="EB198" s="70">
        <f t="shared" si="475"/>
        <v>0</v>
      </c>
      <c r="EC198" s="69"/>
      <c r="ED198" s="70">
        <f t="shared" si="476"/>
        <v>0</v>
      </c>
      <c r="EE198" s="69"/>
      <c r="EF198" s="70">
        <f t="shared" si="477"/>
        <v>0</v>
      </c>
      <c r="EG198" s="69"/>
      <c r="EH198" s="70">
        <f t="shared" si="478"/>
        <v>0</v>
      </c>
      <c r="EI198" s="69"/>
      <c r="EJ198" s="70">
        <f t="shared" si="479"/>
        <v>0</v>
      </c>
      <c r="EK198" s="69"/>
      <c r="EL198" s="70">
        <f t="shared" si="480"/>
        <v>0</v>
      </c>
      <c r="EM198" s="69"/>
      <c r="EN198" s="70"/>
      <c r="EO198" s="75"/>
      <c r="EP198" s="75"/>
      <c r="EQ198" s="76">
        <f t="shared" si="481"/>
        <v>60</v>
      </c>
      <c r="ER198" s="76">
        <f t="shared" si="481"/>
        <v>2718184.4480000003</v>
      </c>
    </row>
    <row r="199" spans="1:148" s="221" customFormat="1" ht="30" customHeight="1" x14ac:dyDescent="0.25">
      <c r="A199" s="54"/>
      <c r="B199" s="54">
        <v>131</v>
      </c>
      <c r="C199" s="218" t="s">
        <v>559</v>
      </c>
      <c r="D199" s="158" t="s">
        <v>560</v>
      </c>
      <c r="E199" s="64">
        <v>13916</v>
      </c>
      <c r="F199" s="65">
        <v>2.58</v>
      </c>
      <c r="G199" s="66"/>
      <c r="H199" s="119">
        <v>1</v>
      </c>
      <c r="I199" s="120"/>
      <c r="J199" s="127"/>
      <c r="K199" s="118">
        <v>1.4</v>
      </c>
      <c r="L199" s="118">
        <v>1.68</v>
      </c>
      <c r="M199" s="118">
        <v>2.23</v>
      </c>
      <c r="N199" s="121">
        <v>2.57</v>
      </c>
      <c r="O199" s="69"/>
      <c r="P199" s="70">
        <f t="shared" si="418"/>
        <v>0</v>
      </c>
      <c r="Q199" s="122"/>
      <c r="R199" s="70">
        <f t="shared" si="419"/>
        <v>0</v>
      </c>
      <c r="S199" s="71">
        <v>0</v>
      </c>
      <c r="T199" s="71">
        <f t="shared" si="420"/>
        <v>0</v>
      </c>
      <c r="U199" s="69"/>
      <c r="V199" s="70">
        <f t="shared" si="421"/>
        <v>0</v>
      </c>
      <c r="W199" s="69"/>
      <c r="X199" s="71">
        <f t="shared" si="422"/>
        <v>0</v>
      </c>
      <c r="Y199" s="69"/>
      <c r="Z199" s="70">
        <f t="shared" si="423"/>
        <v>0</v>
      </c>
      <c r="AA199" s="71"/>
      <c r="AB199" s="70">
        <f t="shared" si="424"/>
        <v>0</v>
      </c>
      <c r="AC199" s="70"/>
      <c r="AD199" s="70"/>
      <c r="AE199" s="71"/>
      <c r="AF199" s="70">
        <f t="shared" si="425"/>
        <v>0</v>
      </c>
      <c r="AG199" s="71">
        <v>40</v>
      </c>
      <c r="AH199" s="70">
        <f t="shared" si="426"/>
        <v>2412700.4159999997</v>
      </c>
      <c r="AI199" s="71"/>
      <c r="AJ199" s="70">
        <f t="shared" si="427"/>
        <v>0</v>
      </c>
      <c r="AK199" s="69"/>
      <c r="AL199" s="70">
        <f t="shared" si="428"/>
        <v>0</v>
      </c>
      <c r="AM199" s="71"/>
      <c r="AN199" s="71">
        <f t="shared" si="429"/>
        <v>0</v>
      </c>
      <c r="AO199" s="69"/>
      <c r="AP199" s="70">
        <f t="shared" si="430"/>
        <v>0</v>
      </c>
      <c r="AQ199" s="141"/>
      <c r="AR199" s="70">
        <f t="shared" si="431"/>
        <v>0</v>
      </c>
      <c r="AS199" s="71"/>
      <c r="AT199" s="70">
        <f t="shared" si="432"/>
        <v>0</v>
      </c>
      <c r="AU199" s="71"/>
      <c r="AV199" s="70">
        <f t="shared" si="433"/>
        <v>0</v>
      </c>
      <c r="AW199" s="69"/>
      <c r="AX199" s="70">
        <f t="shared" si="434"/>
        <v>0</v>
      </c>
      <c r="AY199" s="69">
        <v>15</v>
      </c>
      <c r="AZ199" s="71">
        <f t="shared" si="435"/>
        <v>753968.88</v>
      </c>
      <c r="BA199" s="69"/>
      <c r="BB199" s="70">
        <f t="shared" si="436"/>
        <v>0</v>
      </c>
      <c r="BC199" s="69"/>
      <c r="BD199" s="70">
        <f t="shared" si="437"/>
        <v>0</v>
      </c>
      <c r="BE199" s="69"/>
      <c r="BF199" s="70">
        <f t="shared" si="438"/>
        <v>0</v>
      </c>
      <c r="BG199" s="69"/>
      <c r="BH199" s="70">
        <f t="shared" si="439"/>
        <v>0</v>
      </c>
      <c r="BI199" s="69"/>
      <c r="BJ199" s="70">
        <f t="shared" si="440"/>
        <v>0</v>
      </c>
      <c r="BK199" s="69"/>
      <c r="BL199" s="70">
        <f t="shared" si="441"/>
        <v>0</v>
      </c>
      <c r="BM199" s="69"/>
      <c r="BN199" s="70">
        <f t="shared" si="442"/>
        <v>0</v>
      </c>
      <c r="BO199" s="69"/>
      <c r="BP199" s="70">
        <f t="shared" si="443"/>
        <v>0</v>
      </c>
      <c r="BQ199" s="69"/>
      <c r="BR199" s="70">
        <f t="shared" si="444"/>
        <v>0</v>
      </c>
      <c r="BS199" s="69"/>
      <c r="BT199" s="70">
        <f t="shared" si="445"/>
        <v>0</v>
      </c>
      <c r="BU199" s="69"/>
      <c r="BV199" s="70">
        <f t="shared" si="446"/>
        <v>0</v>
      </c>
      <c r="BW199" s="69"/>
      <c r="BX199" s="70">
        <f t="shared" si="447"/>
        <v>0</v>
      </c>
      <c r="BY199" s="73"/>
      <c r="BZ199" s="74">
        <f t="shared" si="448"/>
        <v>0</v>
      </c>
      <c r="CA199" s="69"/>
      <c r="CB199" s="70">
        <f t="shared" si="449"/>
        <v>0</v>
      </c>
      <c r="CC199" s="71"/>
      <c r="CD199" s="70">
        <f t="shared" si="450"/>
        <v>0</v>
      </c>
      <c r="CE199" s="69"/>
      <c r="CF199" s="70">
        <f t="shared" si="451"/>
        <v>0</v>
      </c>
      <c r="CG199" s="69"/>
      <c r="CH199" s="70">
        <f t="shared" si="452"/>
        <v>0</v>
      </c>
      <c r="CI199" s="69"/>
      <c r="CJ199" s="70">
        <f t="shared" si="453"/>
        <v>0</v>
      </c>
      <c r="CK199" s="131"/>
      <c r="CL199" s="70">
        <f t="shared" si="454"/>
        <v>0</v>
      </c>
      <c r="CM199" s="71"/>
      <c r="CN199" s="70">
        <f t="shared" si="455"/>
        <v>0</v>
      </c>
      <c r="CO199" s="69"/>
      <c r="CP199" s="70">
        <f t="shared" si="456"/>
        <v>0</v>
      </c>
      <c r="CQ199" s="69"/>
      <c r="CR199" s="70">
        <f t="shared" si="457"/>
        <v>0</v>
      </c>
      <c r="CS199" s="71"/>
      <c r="CT199" s="70">
        <f t="shared" si="458"/>
        <v>0</v>
      </c>
      <c r="CU199" s="71"/>
      <c r="CV199" s="70">
        <f t="shared" si="459"/>
        <v>0</v>
      </c>
      <c r="CW199" s="71"/>
      <c r="CX199" s="70">
        <f t="shared" si="460"/>
        <v>0</v>
      </c>
      <c r="CY199" s="69"/>
      <c r="CZ199" s="70">
        <f t="shared" si="461"/>
        <v>0</v>
      </c>
      <c r="DA199" s="69"/>
      <c r="DB199" s="70">
        <f t="shared" si="462"/>
        <v>0</v>
      </c>
      <c r="DC199" s="69"/>
      <c r="DD199" s="70">
        <f t="shared" si="463"/>
        <v>0</v>
      </c>
      <c r="DE199" s="71"/>
      <c r="DF199" s="70">
        <f t="shared" si="464"/>
        <v>0</v>
      </c>
      <c r="DG199" s="69"/>
      <c r="DH199" s="70">
        <f t="shared" si="465"/>
        <v>0</v>
      </c>
      <c r="DI199" s="69"/>
      <c r="DJ199" s="70">
        <f t="shared" si="466"/>
        <v>0</v>
      </c>
      <c r="DK199" s="69"/>
      <c r="DL199" s="70">
        <f t="shared" si="467"/>
        <v>0</v>
      </c>
      <c r="DM199" s="69"/>
      <c r="DN199" s="71">
        <f t="shared" si="468"/>
        <v>0</v>
      </c>
      <c r="DO199" s="69"/>
      <c r="DP199" s="70">
        <f t="shared" si="469"/>
        <v>0</v>
      </c>
      <c r="DQ199" s="69"/>
      <c r="DR199" s="70">
        <f t="shared" si="470"/>
        <v>0</v>
      </c>
      <c r="DS199" s="69"/>
      <c r="DT199" s="70">
        <f t="shared" si="471"/>
        <v>0</v>
      </c>
      <c r="DU199" s="69"/>
      <c r="DV199" s="70">
        <f t="shared" si="472"/>
        <v>0</v>
      </c>
      <c r="DW199" s="69"/>
      <c r="DX199" s="70">
        <f t="shared" si="473"/>
        <v>0</v>
      </c>
      <c r="DY199" s="69"/>
      <c r="DZ199" s="70">
        <f t="shared" si="474"/>
        <v>0</v>
      </c>
      <c r="EA199" s="141"/>
      <c r="EB199" s="70">
        <f t="shared" si="475"/>
        <v>0</v>
      </c>
      <c r="EC199" s="69"/>
      <c r="ED199" s="70">
        <f t="shared" si="476"/>
        <v>0</v>
      </c>
      <c r="EE199" s="69"/>
      <c r="EF199" s="70">
        <f t="shared" si="477"/>
        <v>0</v>
      </c>
      <c r="EG199" s="69"/>
      <c r="EH199" s="70">
        <f t="shared" si="478"/>
        <v>0</v>
      </c>
      <c r="EI199" s="69"/>
      <c r="EJ199" s="70">
        <f t="shared" si="479"/>
        <v>0</v>
      </c>
      <c r="EK199" s="69"/>
      <c r="EL199" s="70">
        <f t="shared" si="480"/>
        <v>0</v>
      </c>
      <c r="EM199" s="69"/>
      <c r="EN199" s="70"/>
      <c r="EO199" s="75"/>
      <c r="EP199" s="75"/>
      <c r="EQ199" s="76">
        <f t="shared" si="481"/>
        <v>55</v>
      </c>
      <c r="ER199" s="76">
        <f t="shared" si="481"/>
        <v>3166669.2959999996</v>
      </c>
    </row>
    <row r="200" spans="1:148" s="3" customFormat="1" ht="30" customHeight="1" x14ac:dyDescent="0.25">
      <c r="A200" s="54"/>
      <c r="B200" s="54">
        <v>132</v>
      </c>
      <c r="C200" s="218" t="s">
        <v>561</v>
      </c>
      <c r="D200" s="158" t="s">
        <v>562</v>
      </c>
      <c r="E200" s="64">
        <v>13916</v>
      </c>
      <c r="F200" s="65">
        <v>1.97</v>
      </c>
      <c r="G200" s="66"/>
      <c r="H200" s="119">
        <v>1</v>
      </c>
      <c r="I200" s="120"/>
      <c r="J200" s="127"/>
      <c r="K200" s="118">
        <v>1.4</v>
      </c>
      <c r="L200" s="118">
        <v>1.68</v>
      </c>
      <c r="M200" s="118">
        <v>2.23</v>
      </c>
      <c r="N200" s="121">
        <v>2.57</v>
      </c>
      <c r="O200" s="69"/>
      <c r="P200" s="70">
        <f t="shared" si="418"/>
        <v>0</v>
      </c>
      <c r="Q200" s="122"/>
      <c r="R200" s="70">
        <f t="shared" si="419"/>
        <v>0</v>
      </c>
      <c r="S200" s="71"/>
      <c r="T200" s="71">
        <f t="shared" si="420"/>
        <v>0</v>
      </c>
      <c r="U200" s="69"/>
      <c r="V200" s="70">
        <f t="shared" si="421"/>
        <v>0</v>
      </c>
      <c r="W200" s="69"/>
      <c r="X200" s="71">
        <f t="shared" si="422"/>
        <v>0</v>
      </c>
      <c r="Y200" s="69"/>
      <c r="Z200" s="70">
        <f t="shared" si="423"/>
        <v>0</v>
      </c>
      <c r="AA200" s="71"/>
      <c r="AB200" s="70">
        <f t="shared" si="424"/>
        <v>0</v>
      </c>
      <c r="AC200" s="70"/>
      <c r="AD200" s="70"/>
      <c r="AE200" s="71"/>
      <c r="AF200" s="70">
        <f t="shared" si="425"/>
        <v>0</v>
      </c>
      <c r="AG200" s="71"/>
      <c r="AH200" s="70">
        <f t="shared" si="426"/>
        <v>0</v>
      </c>
      <c r="AI200" s="71"/>
      <c r="AJ200" s="70">
        <f t="shared" si="427"/>
        <v>0</v>
      </c>
      <c r="AK200" s="69">
        <v>5</v>
      </c>
      <c r="AL200" s="70">
        <f t="shared" si="428"/>
        <v>191901.63999999998</v>
      </c>
      <c r="AM200" s="71"/>
      <c r="AN200" s="71">
        <f t="shared" si="429"/>
        <v>0</v>
      </c>
      <c r="AO200" s="69"/>
      <c r="AP200" s="70">
        <f t="shared" si="430"/>
        <v>0</v>
      </c>
      <c r="AQ200" s="128"/>
      <c r="AR200" s="70">
        <f t="shared" si="431"/>
        <v>0</v>
      </c>
      <c r="AS200" s="71"/>
      <c r="AT200" s="70">
        <f t="shared" si="432"/>
        <v>0</v>
      </c>
      <c r="AU200" s="71"/>
      <c r="AV200" s="70">
        <f t="shared" si="433"/>
        <v>0</v>
      </c>
      <c r="AW200" s="69"/>
      <c r="AX200" s="70">
        <f t="shared" si="434"/>
        <v>0</v>
      </c>
      <c r="AY200" s="69">
        <v>30</v>
      </c>
      <c r="AZ200" s="71">
        <f t="shared" si="435"/>
        <v>1151409.8399999999</v>
      </c>
      <c r="BA200" s="69"/>
      <c r="BB200" s="70">
        <f t="shared" si="436"/>
        <v>0</v>
      </c>
      <c r="BC200" s="69"/>
      <c r="BD200" s="70">
        <f t="shared" si="437"/>
        <v>0</v>
      </c>
      <c r="BE200" s="69"/>
      <c r="BF200" s="70">
        <f t="shared" si="438"/>
        <v>0</v>
      </c>
      <c r="BG200" s="69"/>
      <c r="BH200" s="70">
        <f t="shared" si="439"/>
        <v>0</v>
      </c>
      <c r="BI200" s="69"/>
      <c r="BJ200" s="70">
        <f t="shared" si="440"/>
        <v>0</v>
      </c>
      <c r="BK200" s="69"/>
      <c r="BL200" s="70">
        <f t="shared" si="441"/>
        <v>0</v>
      </c>
      <c r="BM200" s="69"/>
      <c r="BN200" s="70">
        <f t="shared" si="442"/>
        <v>0</v>
      </c>
      <c r="BO200" s="69"/>
      <c r="BP200" s="70">
        <f t="shared" si="443"/>
        <v>0</v>
      </c>
      <c r="BQ200" s="69"/>
      <c r="BR200" s="70">
        <f t="shared" si="444"/>
        <v>0</v>
      </c>
      <c r="BS200" s="69"/>
      <c r="BT200" s="70">
        <f t="shared" si="445"/>
        <v>0</v>
      </c>
      <c r="BU200" s="69"/>
      <c r="BV200" s="70">
        <f t="shared" si="446"/>
        <v>0</v>
      </c>
      <c r="BW200" s="69"/>
      <c r="BX200" s="70">
        <f t="shared" si="447"/>
        <v>0</v>
      </c>
      <c r="BY200" s="73"/>
      <c r="BZ200" s="74">
        <f t="shared" si="448"/>
        <v>0</v>
      </c>
      <c r="CA200" s="69"/>
      <c r="CB200" s="70">
        <f t="shared" si="449"/>
        <v>0</v>
      </c>
      <c r="CC200" s="71"/>
      <c r="CD200" s="70">
        <f t="shared" si="450"/>
        <v>0</v>
      </c>
      <c r="CE200" s="69"/>
      <c r="CF200" s="70">
        <f t="shared" si="451"/>
        <v>0</v>
      </c>
      <c r="CG200" s="69"/>
      <c r="CH200" s="70">
        <f t="shared" si="452"/>
        <v>0</v>
      </c>
      <c r="CI200" s="69"/>
      <c r="CJ200" s="70">
        <f t="shared" si="453"/>
        <v>0</v>
      </c>
      <c r="CK200" s="131"/>
      <c r="CL200" s="70">
        <f t="shared" si="454"/>
        <v>0</v>
      </c>
      <c r="CM200" s="71"/>
      <c r="CN200" s="70">
        <f t="shared" si="455"/>
        <v>0</v>
      </c>
      <c r="CO200" s="69"/>
      <c r="CP200" s="70">
        <f t="shared" si="456"/>
        <v>0</v>
      </c>
      <c r="CQ200" s="69"/>
      <c r="CR200" s="70">
        <f t="shared" si="457"/>
        <v>0</v>
      </c>
      <c r="CS200" s="71"/>
      <c r="CT200" s="70">
        <f t="shared" si="458"/>
        <v>0</v>
      </c>
      <c r="CU200" s="71"/>
      <c r="CV200" s="70">
        <f t="shared" si="459"/>
        <v>0</v>
      </c>
      <c r="CW200" s="71"/>
      <c r="CX200" s="70">
        <f t="shared" si="460"/>
        <v>0</v>
      </c>
      <c r="CY200" s="69"/>
      <c r="CZ200" s="70">
        <f t="shared" si="461"/>
        <v>0</v>
      </c>
      <c r="DA200" s="69"/>
      <c r="DB200" s="70">
        <f t="shared" si="462"/>
        <v>0</v>
      </c>
      <c r="DC200" s="69"/>
      <c r="DD200" s="70">
        <f t="shared" si="463"/>
        <v>0</v>
      </c>
      <c r="DE200" s="71"/>
      <c r="DF200" s="70">
        <f t="shared" si="464"/>
        <v>0</v>
      </c>
      <c r="DG200" s="69"/>
      <c r="DH200" s="70">
        <f t="shared" si="465"/>
        <v>0</v>
      </c>
      <c r="DI200" s="69"/>
      <c r="DJ200" s="70">
        <f t="shared" si="466"/>
        <v>0</v>
      </c>
      <c r="DK200" s="69"/>
      <c r="DL200" s="70">
        <f t="shared" si="467"/>
        <v>0</v>
      </c>
      <c r="DM200" s="69"/>
      <c r="DN200" s="71">
        <f t="shared" si="468"/>
        <v>0</v>
      </c>
      <c r="DO200" s="69"/>
      <c r="DP200" s="70">
        <f t="shared" si="469"/>
        <v>0</v>
      </c>
      <c r="DQ200" s="69"/>
      <c r="DR200" s="70">
        <f t="shared" si="470"/>
        <v>0</v>
      </c>
      <c r="DS200" s="69"/>
      <c r="DT200" s="70">
        <f t="shared" si="471"/>
        <v>0</v>
      </c>
      <c r="DU200" s="69"/>
      <c r="DV200" s="70">
        <f t="shared" si="472"/>
        <v>0</v>
      </c>
      <c r="DW200" s="69"/>
      <c r="DX200" s="70">
        <f t="shared" si="473"/>
        <v>0</v>
      </c>
      <c r="DY200" s="69"/>
      <c r="DZ200" s="70">
        <f t="shared" si="474"/>
        <v>0</v>
      </c>
      <c r="EA200" s="69"/>
      <c r="EB200" s="70">
        <f t="shared" si="475"/>
        <v>0</v>
      </c>
      <c r="EC200" s="69"/>
      <c r="ED200" s="70">
        <f t="shared" si="476"/>
        <v>0</v>
      </c>
      <c r="EE200" s="69"/>
      <c r="EF200" s="70">
        <f t="shared" si="477"/>
        <v>0</v>
      </c>
      <c r="EG200" s="69"/>
      <c r="EH200" s="70">
        <f t="shared" si="478"/>
        <v>0</v>
      </c>
      <c r="EI200" s="69"/>
      <c r="EJ200" s="70">
        <f t="shared" si="479"/>
        <v>0</v>
      </c>
      <c r="EK200" s="69"/>
      <c r="EL200" s="70">
        <f t="shared" si="480"/>
        <v>0</v>
      </c>
      <c r="EM200" s="69"/>
      <c r="EN200" s="70"/>
      <c r="EO200" s="75"/>
      <c r="EP200" s="75"/>
      <c r="EQ200" s="76">
        <f t="shared" si="481"/>
        <v>35</v>
      </c>
      <c r="ER200" s="76">
        <f t="shared" si="481"/>
        <v>1343311.4799999997</v>
      </c>
    </row>
    <row r="201" spans="1:148" s="3" customFormat="1" ht="30" customHeight="1" x14ac:dyDescent="0.25">
      <c r="A201" s="54"/>
      <c r="B201" s="54">
        <v>133</v>
      </c>
      <c r="C201" s="218" t="s">
        <v>563</v>
      </c>
      <c r="D201" s="158" t="s">
        <v>564</v>
      </c>
      <c r="E201" s="64">
        <v>13916</v>
      </c>
      <c r="F201" s="65">
        <v>2.04</v>
      </c>
      <c r="G201" s="66"/>
      <c r="H201" s="119">
        <v>1</v>
      </c>
      <c r="I201" s="120"/>
      <c r="J201" s="127"/>
      <c r="K201" s="118">
        <v>1.4</v>
      </c>
      <c r="L201" s="118">
        <v>1.68</v>
      </c>
      <c r="M201" s="118">
        <v>2.23</v>
      </c>
      <c r="N201" s="121">
        <v>2.57</v>
      </c>
      <c r="O201" s="69"/>
      <c r="P201" s="70">
        <f t="shared" si="418"/>
        <v>0</v>
      </c>
      <c r="Q201" s="122"/>
      <c r="R201" s="70">
        <f t="shared" si="419"/>
        <v>0</v>
      </c>
      <c r="S201" s="71"/>
      <c r="T201" s="71">
        <f t="shared" si="420"/>
        <v>0</v>
      </c>
      <c r="U201" s="69"/>
      <c r="V201" s="70">
        <f t="shared" si="421"/>
        <v>0</v>
      </c>
      <c r="W201" s="69"/>
      <c r="X201" s="71">
        <f t="shared" si="422"/>
        <v>0</v>
      </c>
      <c r="Y201" s="69"/>
      <c r="Z201" s="70">
        <f t="shared" si="423"/>
        <v>0</v>
      </c>
      <c r="AA201" s="71"/>
      <c r="AB201" s="70">
        <f t="shared" si="424"/>
        <v>0</v>
      </c>
      <c r="AC201" s="70"/>
      <c r="AD201" s="70"/>
      <c r="AE201" s="71"/>
      <c r="AF201" s="70">
        <f t="shared" si="425"/>
        <v>0</v>
      </c>
      <c r="AG201" s="71"/>
      <c r="AH201" s="70">
        <f t="shared" si="426"/>
        <v>0</v>
      </c>
      <c r="AI201" s="71"/>
      <c r="AJ201" s="70">
        <f t="shared" si="427"/>
        <v>0</v>
      </c>
      <c r="AK201" s="69"/>
      <c r="AL201" s="70">
        <f t="shared" si="428"/>
        <v>0</v>
      </c>
      <c r="AM201" s="71"/>
      <c r="AN201" s="71">
        <f t="shared" si="429"/>
        <v>0</v>
      </c>
      <c r="AO201" s="69"/>
      <c r="AP201" s="70">
        <f t="shared" si="430"/>
        <v>0</v>
      </c>
      <c r="AQ201" s="128"/>
      <c r="AR201" s="70">
        <f t="shared" si="431"/>
        <v>0</v>
      </c>
      <c r="AS201" s="71"/>
      <c r="AT201" s="70">
        <f t="shared" si="432"/>
        <v>0</v>
      </c>
      <c r="AU201" s="71"/>
      <c r="AV201" s="70">
        <f t="shared" si="433"/>
        <v>0</v>
      </c>
      <c r="AW201" s="69"/>
      <c r="AX201" s="70">
        <f t="shared" si="434"/>
        <v>0</v>
      </c>
      <c r="AY201" s="69"/>
      <c r="AZ201" s="71">
        <f t="shared" si="435"/>
        <v>0</v>
      </c>
      <c r="BA201" s="69"/>
      <c r="BB201" s="70">
        <f t="shared" si="436"/>
        <v>0</v>
      </c>
      <c r="BC201" s="69"/>
      <c r="BD201" s="70">
        <f t="shared" si="437"/>
        <v>0</v>
      </c>
      <c r="BE201" s="69"/>
      <c r="BF201" s="70">
        <f t="shared" si="438"/>
        <v>0</v>
      </c>
      <c r="BG201" s="69"/>
      <c r="BH201" s="70">
        <f t="shared" si="439"/>
        <v>0</v>
      </c>
      <c r="BI201" s="69"/>
      <c r="BJ201" s="70">
        <f t="shared" si="440"/>
        <v>0</v>
      </c>
      <c r="BK201" s="69"/>
      <c r="BL201" s="70">
        <f t="shared" si="441"/>
        <v>0</v>
      </c>
      <c r="BM201" s="69"/>
      <c r="BN201" s="70">
        <f t="shared" si="442"/>
        <v>0</v>
      </c>
      <c r="BO201" s="69"/>
      <c r="BP201" s="70">
        <f t="shared" si="443"/>
        <v>0</v>
      </c>
      <c r="BQ201" s="69"/>
      <c r="BR201" s="70">
        <f t="shared" si="444"/>
        <v>0</v>
      </c>
      <c r="BS201" s="69"/>
      <c r="BT201" s="70">
        <f t="shared" si="445"/>
        <v>0</v>
      </c>
      <c r="BU201" s="69"/>
      <c r="BV201" s="70">
        <f t="shared" si="446"/>
        <v>0</v>
      </c>
      <c r="BW201" s="69"/>
      <c r="BX201" s="70">
        <f t="shared" si="447"/>
        <v>0</v>
      </c>
      <c r="BY201" s="73"/>
      <c r="BZ201" s="74">
        <f t="shared" si="448"/>
        <v>0</v>
      </c>
      <c r="CA201" s="69"/>
      <c r="CB201" s="70">
        <f t="shared" si="449"/>
        <v>0</v>
      </c>
      <c r="CC201" s="71"/>
      <c r="CD201" s="70">
        <f t="shared" si="450"/>
        <v>0</v>
      </c>
      <c r="CE201" s="69"/>
      <c r="CF201" s="70">
        <f t="shared" si="451"/>
        <v>0</v>
      </c>
      <c r="CG201" s="69"/>
      <c r="CH201" s="70">
        <f t="shared" si="452"/>
        <v>0</v>
      </c>
      <c r="CI201" s="69"/>
      <c r="CJ201" s="70">
        <f t="shared" si="453"/>
        <v>0</v>
      </c>
      <c r="CK201" s="131"/>
      <c r="CL201" s="70">
        <f t="shared" si="454"/>
        <v>0</v>
      </c>
      <c r="CM201" s="71"/>
      <c r="CN201" s="70">
        <f t="shared" si="455"/>
        <v>0</v>
      </c>
      <c r="CO201" s="69"/>
      <c r="CP201" s="70">
        <f t="shared" si="456"/>
        <v>0</v>
      </c>
      <c r="CQ201" s="69"/>
      <c r="CR201" s="70">
        <f t="shared" si="457"/>
        <v>0</v>
      </c>
      <c r="CS201" s="71"/>
      <c r="CT201" s="70">
        <f t="shared" si="458"/>
        <v>0</v>
      </c>
      <c r="CU201" s="71"/>
      <c r="CV201" s="70">
        <f t="shared" si="459"/>
        <v>0</v>
      </c>
      <c r="CW201" s="71"/>
      <c r="CX201" s="70">
        <f t="shared" si="460"/>
        <v>0</v>
      </c>
      <c r="CY201" s="69"/>
      <c r="CZ201" s="70">
        <f t="shared" si="461"/>
        <v>0</v>
      </c>
      <c r="DA201" s="69"/>
      <c r="DB201" s="70">
        <f t="shared" si="462"/>
        <v>0</v>
      </c>
      <c r="DC201" s="69"/>
      <c r="DD201" s="70">
        <f t="shared" si="463"/>
        <v>0</v>
      </c>
      <c r="DE201" s="71"/>
      <c r="DF201" s="70">
        <f t="shared" si="464"/>
        <v>0</v>
      </c>
      <c r="DG201" s="69"/>
      <c r="DH201" s="70">
        <f t="shared" si="465"/>
        <v>0</v>
      </c>
      <c r="DI201" s="69"/>
      <c r="DJ201" s="70">
        <f t="shared" si="466"/>
        <v>0</v>
      </c>
      <c r="DK201" s="69"/>
      <c r="DL201" s="70">
        <f t="shared" si="467"/>
        <v>0</v>
      </c>
      <c r="DM201" s="69"/>
      <c r="DN201" s="71">
        <f t="shared" si="468"/>
        <v>0</v>
      </c>
      <c r="DO201" s="69"/>
      <c r="DP201" s="70">
        <f t="shared" si="469"/>
        <v>0</v>
      </c>
      <c r="DQ201" s="69"/>
      <c r="DR201" s="70">
        <f t="shared" si="470"/>
        <v>0</v>
      </c>
      <c r="DS201" s="69"/>
      <c r="DT201" s="70">
        <f t="shared" si="471"/>
        <v>0</v>
      </c>
      <c r="DU201" s="69"/>
      <c r="DV201" s="70">
        <f t="shared" si="472"/>
        <v>0</v>
      </c>
      <c r="DW201" s="69"/>
      <c r="DX201" s="70">
        <f t="shared" si="473"/>
        <v>0</v>
      </c>
      <c r="DY201" s="69"/>
      <c r="DZ201" s="70">
        <f t="shared" si="474"/>
        <v>0</v>
      </c>
      <c r="EA201" s="69"/>
      <c r="EB201" s="70">
        <f t="shared" si="475"/>
        <v>0</v>
      </c>
      <c r="EC201" s="69"/>
      <c r="ED201" s="70">
        <f t="shared" si="476"/>
        <v>0</v>
      </c>
      <c r="EE201" s="69"/>
      <c r="EF201" s="70">
        <f t="shared" si="477"/>
        <v>0</v>
      </c>
      <c r="EG201" s="69"/>
      <c r="EH201" s="70">
        <f t="shared" si="478"/>
        <v>0</v>
      </c>
      <c r="EI201" s="69"/>
      <c r="EJ201" s="70">
        <f t="shared" si="479"/>
        <v>0</v>
      </c>
      <c r="EK201" s="69"/>
      <c r="EL201" s="70">
        <f t="shared" si="480"/>
        <v>0</v>
      </c>
      <c r="EM201" s="69"/>
      <c r="EN201" s="70"/>
      <c r="EO201" s="75"/>
      <c r="EP201" s="75"/>
      <c r="EQ201" s="76">
        <f t="shared" si="481"/>
        <v>0</v>
      </c>
      <c r="ER201" s="76">
        <f t="shared" si="481"/>
        <v>0</v>
      </c>
    </row>
    <row r="202" spans="1:148" s="3" customFormat="1" ht="30" customHeight="1" x14ac:dyDescent="0.25">
      <c r="A202" s="54"/>
      <c r="B202" s="54">
        <v>134</v>
      </c>
      <c r="C202" s="218" t="s">
        <v>565</v>
      </c>
      <c r="D202" s="158" t="s">
        <v>566</v>
      </c>
      <c r="E202" s="64">
        <v>13916</v>
      </c>
      <c r="F202" s="65">
        <v>2.95</v>
      </c>
      <c r="G202" s="66"/>
      <c r="H202" s="119">
        <v>1</v>
      </c>
      <c r="I202" s="120"/>
      <c r="J202" s="127"/>
      <c r="K202" s="118">
        <v>1.4</v>
      </c>
      <c r="L202" s="118">
        <v>1.68</v>
      </c>
      <c r="M202" s="118">
        <v>2.23</v>
      </c>
      <c r="N202" s="121">
        <v>2.57</v>
      </c>
      <c r="O202" s="69"/>
      <c r="P202" s="70">
        <f t="shared" si="418"/>
        <v>0</v>
      </c>
      <c r="Q202" s="122"/>
      <c r="R202" s="70">
        <f t="shared" si="419"/>
        <v>0</v>
      </c>
      <c r="S202" s="71"/>
      <c r="T202" s="71">
        <f t="shared" si="420"/>
        <v>0</v>
      </c>
      <c r="U202" s="69"/>
      <c r="V202" s="70">
        <f t="shared" si="421"/>
        <v>0</v>
      </c>
      <c r="W202" s="69"/>
      <c r="X202" s="71">
        <f t="shared" si="422"/>
        <v>0</v>
      </c>
      <c r="Y202" s="69"/>
      <c r="Z202" s="70">
        <f t="shared" si="423"/>
        <v>0</v>
      </c>
      <c r="AA202" s="71"/>
      <c r="AB202" s="70">
        <f t="shared" si="424"/>
        <v>0</v>
      </c>
      <c r="AC202" s="70"/>
      <c r="AD202" s="70"/>
      <c r="AE202" s="71"/>
      <c r="AF202" s="70">
        <f t="shared" si="425"/>
        <v>0</v>
      </c>
      <c r="AG202" s="71"/>
      <c r="AH202" s="70">
        <f t="shared" si="426"/>
        <v>0</v>
      </c>
      <c r="AI202" s="71"/>
      <c r="AJ202" s="70">
        <f t="shared" si="427"/>
        <v>0</v>
      </c>
      <c r="AK202" s="69"/>
      <c r="AL202" s="70">
        <f t="shared" si="428"/>
        <v>0</v>
      </c>
      <c r="AM202" s="71"/>
      <c r="AN202" s="71">
        <f t="shared" si="429"/>
        <v>0</v>
      </c>
      <c r="AO202" s="69"/>
      <c r="AP202" s="70">
        <f t="shared" si="430"/>
        <v>0</v>
      </c>
      <c r="AQ202" s="128"/>
      <c r="AR202" s="70">
        <f t="shared" si="431"/>
        <v>0</v>
      </c>
      <c r="AS202" s="71"/>
      <c r="AT202" s="70">
        <f t="shared" si="432"/>
        <v>0</v>
      </c>
      <c r="AU202" s="71"/>
      <c r="AV202" s="70">
        <f t="shared" si="433"/>
        <v>0</v>
      </c>
      <c r="AW202" s="69"/>
      <c r="AX202" s="70">
        <f t="shared" si="434"/>
        <v>0</v>
      </c>
      <c r="AY202" s="69"/>
      <c r="AZ202" s="71">
        <f t="shared" si="435"/>
        <v>0</v>
      </c>
      <c r="BA202" s="69"/>
      <c r="BB202" s="70">
        <f t="shared" si="436"/>
        <v>0</v>
      </c>
      <c r="BC202" s="69"/>
      <c r="BD202" s="70">
        <f t="shared" si="437"/>
        <v>0</v>
      </c>
      <c r="BE202" s="69"/>
      <c r="BF202" s="70">
        <f t="shared" si="438"/>
        <v>0</v>
      </c>
      <c r="BG202" s="69"/>
      <c r="BH202" s="70">
        <f t="shared" si="439"/>
        <v>0</v>
      </c>
      <c r="BI202" s="69"/>
      <c r="BJ202" s="70">
        <f t="shared" si="440"/>
        <v>0</v>
      </c>
      <c r="BK202" s="69"/>
      <c r="BL202" s="70">
        <f t="shared" si="441"/>
        <v>0</v>
      </c>
      <c r="BM202" s="69"/>
      <c r="BN202" s="70">
        <f t="shared" si="442"/>
        <v>0</v>
      </c>
      <c r="BO202" s="69"/>
      <c r="BP202" s="70">
        <f t="shared" si="443"/>
        <v>0</v>
      </c>
      <c r="BQ202" s="69"/>
      <c r="BR202" s="70">
        <f t="shared" si="444"/>
        <v>0</v>
      </c>
      <c r="BS202" s="69"/>
      <c r="BT202" s="70">
        <f t="shared" si="445"/>
        <v>0</v>
      </c>
      <c r="BU202" s="69"/>
      <c r="BV202" s="70">
        <f t="shared" si="446"/>
        <v>0</v>
      </c>
      <c r="BW202" s="69"/>
      <c r="BX202" s="70">
        <f t="shared" si="447"/>
        <v>0</v>
      </c>
      <c r="BY202" s="73"/>
      <c r="BZ202" s="74">
        <f t="shared" si="448"/>
        <v>0</v>
      </c>
      <c r="CA202" s="69"/>
      <c r="CB202" s="70">
        <f t="shared" si="449"/>
        <v>0</v>
      </c>
      <c r="CC202" s="71"/>
      <c r="CD202" s="70">
        <f t="shared" si="450"/>
        <v>0</v>
      </c>
      <c r="CE202" s="69"/>
      <c r="CF202" s="70">
        <f t="shared" si="451"/>
        <v>0</v>
      </c>
      <c r="CG202" s="69"/>
      <c r="CH202" s="70">
        <f t="shared" si="452"/>
        <v>0</v>
      </c>
      <c r="CI202" s="69"/>
      <c r="CJ202" s="70">
        <f t="shared" si="453"/>
        <v>0</v>
      </c>
      <c r="CK202" s="131"/>
      <c r="CL202" s="70">
        <f t="shared" si="454"/>
        <v>0</v>
      </c>
      <c r="CM202" s="71"/>
      <c r="CN202" s="70">
        <f t="shared" si="455"/>
        <v>0</v>
      </c>
      <c r="CO202" s="69"/>
      <c r="CP202" s="70">
        <f t="shared" si="456"/>
        <v>0</v>
      </c>
      <c r="CQ202" s="69"/>
      <c r="CR202" s="70">
        <f t="shared" si="457"/>
        <v>0</v>
      </c>
      <c r="CS202" s="71"/>
      <c r="CT202" s="70">
        <f t="shared" si="458"/>
        <v>0</v>
      </c>
      <c r="CU202" s="71"/>
      <c r="CV202" s="70">
        <f t="shared" si="459"/>
        <v>0</v>
      </c>
      <c r="CW202" s="71"/>
      <c r="CX202" s="70">
        <f t="shared" si="460"/>
        <v>0</v>
      </c>
      <c r="CY202" s="69"/>
      <c r="CZ202" s="70">
        <f t="shared" si="461"/>
        <v>0</v>
      </c>
      <c r="DA202" s="69"/>
      <c r="DB202" s="70">
        <f t="shared" si="462"/>
        <v>0</v>
      </c>
      <c r="DC202" s="69"/>
      <c r="DD202" s="70">
        <f t="shared" si="463"/>
        <v>0</v>
      </c>
      <c r="DE202" s="71"/>
      <c r="DF202" s="70">
        <f t="shared" si="464"/>
        <v>0</v>
      </c>
      <c r="DG202" s="69"/>
      <c r="DH202" s="70">
        <f t="shared" si="465"/>
        <v>0</v>
      </c>
      <c r="DI202" s="69"/>
      <c r="DJ202" s="70">
        <f t="shared" si="466"/>
        <v>0</v>
      </c>
      <c r="DK202" s="69"/>
      <c r="DL202" s="70">
        <f t="shared" si="467"/>
        <v>0</v>
      </c>
      <c r="DM202" s="69"/>
      <c r="DN202" s="71">
        <f t="shared" si="468"/>
        <v>0</v>
      </c>
      <c r="DO202" s="69"/>
      <c r="DP202" s="70">
        <f t="shared" si="469"/>
        <v>0</v>
      </c>
      <c r="DQ202" s="69"/>
      <c r="DR202" s="70">
        <f t="shared" si="470"/>
        <v>0</v>
      </c>
      <c r="DS202" s="69"/>
      <c r="DT202" s="70">
        <f t="shared" si="471"/>
        <v>0</v>
      </c>
      <c r="DU202" s="69"/>
      <c r="DV202" s="70">
        <f t="shared" si="472"/>
        <v>0</v>
      </c>
      <c r="DW202" s="69"/>
      <c r="DX202" s="70">
        <f t="shared" si="473"/>
        <v>0</v>
      </c>
      <c r="DY202" s="69"/>
      <c r="DZ202" s="70">
        <f t="shared" si="474"/>
        <v>0</v>
      </c>
      <c r="EA202" s="69"/>
      <c r="EB202" s="70">
        <f t="shared" si="475"/>
        <v>0</v>
      </c>
      <c r="EC202" s="69"/>
      <c r="ED202" s="70">
        <f t="shared" si="476"/>
        <v>0</v>
      </c>
      <c r="EE202" s="69"/>
      <c r="EF202" s="70">
        <f t="shared" si="477"/>
        <v>0</v>
      </c>
      <c r="EG202" s="69"/>
      <c r="EH202" s="70">
        <f t="shared" si="478"/>
        <v>0</v>
      </c>
      <c r="EI202" s="69"/>
      <c r="EJ202" s="70">
        <f t="shared" si="479"/>
        <v>0</v>
      </c>
      <c r="EK202" s="69"/>
      <c r="EL202" s="70">
        <f t="shared" si="480"/>
        <v>0</v>
      </c>
      <c r="EM202" s="69"/>
      <c r="EN202" s="70"/>
      <c r="EO202" s="75"/>
      <c r="EP202" s="75"/>
      <c r="EQ202" s="76">
        <f t="shared" si="481"/>
        <v>0</v>
      </c>
      <c r="ER202" s="76">
        <f t="shared" si="481"/>
        <v>0</v>
      </c>
    </row>
    <row r="203" spans="1:148" s="116" customFormat="1" ht="15" customHeight="1" x14ac:dyDescent="0.25">
      <c r="A203" s="53">
        <v>31</v>
      </c>
      <c r="B203" s="53"/>
      <c r="C203" s="77" t="s">
        <v>567</v>
      </c>
      <c r="D203" s="157" t="s">
        <v>568</v>
      </c>
      <c r="E203" s="64">
        <v>13916</v>
      </c>
      <c r="F203" s="124"/>
      <c r="G203" s="66"/>
      <c r="H203" s="57"/>
      <c r="I203" s="112"/>
      <c r="J203" s="113"/>
      <c r="K203" s="125">
        <v>1.4</v>
      </c>
      <c r="L203" s="125">
        <v>1.68</v>
      </c>
      <c r="M203" s="125">
        <v>2.23</v>
      </c>
      <c r="N203" s="115">
        <v>2.57</v>
      </c>
      <c r="O203" s="61">
        <f>SUM(O204:O209)</f>
        <v>0</v>
      </c>
      <c r="P203" s="61">
        <f t="shared" ref="P203:CA203" si="482">SUM(P204:P209)</f>
        <v>0</v>
      </c>
      <c r="Q203" s="61">
        <f t="shared" si="482"/>
        <v>134</v>
      </c>
      <c r="R203" s="61">
        <f t="shared" si="482"/>
        <v>2143064</v>
      </c>
      <c r="S203" s="61">
        <f t="shared" si="482"/>
        <v>194</v>
      </c>
      <c r="T203" s="61">
        <f t="shared" si="482"/>
        <v>5470268.2719999999</v>
      </c>
      <c r="U203" s="61">
        <f t="shared" si="482"/>
        <v>0</v>
      </c>
      <c r="V203" s="61">
        <f t="shared" si="482"/>
        <v>0</v>
      </c>
      <c r="W203" s="61">
        <f t="shared" si="482"/>
        <v>0</v>
      </c>
      <c r="X203" s="61">
        <f t="shared" si="482"/>
        <v>0</v>
      </c>
      <c r="Y203" s="61">
        <f t="shared" si="482"/>
        <v>0</v>
      </c>
      <c r="Z203" s="61">
        <f t="shared" si="482"/>
        <v>0</v>
      </c>
      <c r="AA203" s="61">
        <f t="shared" si="482"/>
        <v>46</v>
      </c>
      <c r="AB203" s="61">
        <f t="shared" si="482"/>
        <v>897943.81599999999</v>
      </c>
      <c r="AC203" s="61">
        <f t="shared" si="482"/>
        <v>0</v>
      </c>
      <c r="AD203" s="61">
        <f t="shared" si="482"/>
        <v>0</v>
      </c>
      <c r="AE203" s="61">
        <f t="shared" si="482"/>
        <v>2</v>
      </c>
      <c r="AF203" s="61">
        <f t="shared" si="482"/>
        <v>34678.671999999999</v>
      </c>
      <c r="AG203" s="61">
        <f t="shared" si="482"/>
        <v>340</v>
      </c>
      <c r="AH203" s="61">
        <f t="shared" si="482"/>
        <v>6976257.7920000004</v>
      </c>
      <c r="AI203" s="61">
        <f t="shared" si="482"/>
        <v>0</v>
      </c>
      <c r="AJ203" s="61">
        <f t="shared" si="482"/>
        <v>0</v>
      </c>
      <c r="AK203" s="61">
        <f t="shared" si="482"/>
        <v>655</v>
      </c>
      <c r="AL203" s="61">
        <f t="shared" si="482"/>
        <v>12948003.039999999</v>
      </c>
      <c r="AM203" s="61">
        <f t="shared" si="482"/>
        <v>0</v>
      </c>
      <c r="AN203" s="61">
        <f t="shared" si="482"/>
        <v>0</v>
      </c>
      <c r="AO203" s="61">
        <f t="shared" si="482"/>
        <v>0</v>
      </c>
      <c r="AP203" s="61">
        <f t="shared" si="482"/>
        <v>0</v>
      </c>
      <c r="AQ203" s="61">
        <f t="shared" si="482"/>
        <v>0</v>
      </c>
      <c r="AR203" s="61">
        <f t="shared" si="482"/>
        <v>0</v>
      </c>
      <c r="AS203" s="61">
        <f t="shared" si="482"/>
        <v>0</v>
      </c>
      <c r="AT203" s="61">
        <f t="shared" si="482"/>
        <v>0</v>
      </c>
      <c r="AU203" s="61">
        <f t="shared" si="482"/>
        <v>0</v>
      </c>
      <c r="AV203" s="61">
        <f t="shared" si="482"/>
        <v>0</v>
      </c>
      <c r="AW203" s="61">
        <f t="shared" si="482"/>
        <v>0</v>
      </c>
      <c r="AX203" s="61">
        <f t="shared" si="482"/>
        <v>0</v>
      </c>
      <c r="AY203" s="61">
        <f t="shared" si="482"/>
        <v>1542</v>
      </c>
      <c r="AZ203" s="61">
        <f t="shared" si="482"/>
        <v>26869931.255999997</v>
      </c>
      <c r="BA203" s="61">
        <f t="shared" si="482"/>
        <v>720</v>
      </c>
      <c r="BB203" s="61">
        <f t="shared" si="482"/>
        <v>13158412.960000001</v>
      </c>
      <c r="BC203" s="61">
        <f t="shared" si="482"/>
        <v>0</v>
      </c>
      <c r="BD203" s="61">
        <f t="shared" si="482"/>
        <v>0</v>
      </c>
      <c r="BE203" s="61">
        <f t="shared" si="482"/>
        <v>0</v>
      </c>
      <c r="BF203" s="61">
        <f t="shared" si="482"/>
        <v>0</v>
      </c>
      <c r="BG203" s="61">
        <f t="shared" si="482"/>
        <v>0</v>
      </c>
      <c r="BH203" s="61">
        <f t="shared" si="482"/>
        <v>0</v>
      </c>
      <c r="BI203" s="61">
        <f t="shared" si="482"/>
        <v>0</v>
      </c>
      <c r="BJ203" s="61">
        <f t="shared" si="482"/>
        <v>0</v>
      </c>
      <c r="BK203" s="61">
        <f t="shared" si="482"/>
        <v>0</v>
      </c>
      <c r="BL203" s="61">
        <f t="shared" si="482"/>
        <v>0</v>
      </c>
      <c r="BM203" s="61">
        <f t="shared" si="482"/>
        <v>0</v>
      </c>
      <c r="BN203" s="61">
        <f t="shared" si="482"/>
        <v>0</v>
      </c>
      <c r="BO203" s="61">
        <f t="shared" si="482"/>
        <v>40</v>
      </c>
      <c r="BP203" s="61">
        <f t="shared" si="482"/>
        <v>730590</v>
      </c>
      <c r="BQ203" s="61">
        <f t="shared" si="482"/>
        <v>0</v>
      </c>
      <c r="BR203" s="61">
        <f t="shared" si="482"/>
        <v>0</v>
      </c>
      <c r="BS203" s="61">
        <f t="shared" si="482"/>
        <v>0</v>
      </c>
      <c r="BT203" s="61">
        <f t="shared" si="482"/>
        <v>0</v>
      </c>
      <c r="BU203" s="61">
        <f t="shared" si="482"/>
        <v>46</v>
      </c>
      <c r="BV203" s="61">
        <f t="shared" si="482"/>
        <v>720848.79999999993</v>
      </c>
      <c r="BW203" s="61">
        <f t="shared" si="482"/>
        <v>0</v>
      </c>
      <c r="BX203" s="61">
        <f t="shared" si="482"/>
        <v>0</v>
      </c>
      <c r="BY203" s="61">
        <f t="shared" si="482"/>
        <v>0</v>
      </c>
      <c r="BZ203" s="61">
        <f t="shared" si="482"/>
        <v>0</v>
      </c>
      <c r="CA203" s="61">
        <f t="shared" si="482"/>
        <v>0</v>
      </c>
      <c r="CB203" s="61">
        <f t="shared" ref="CB203:EM203" si="483">SUM(CB204:CB209)</f>
        <v>0</v>
      </c>
      <c r="CC203" s="61">
        <f t="shared" si="483"/>
        <v>0</v>
      </c>
      <c r="CD203" s="61">
        <f t="shared" si="483"/>
        <v>0</v>
      </c>
      <c r="CE203" s="61">
        <f t="shared" si="483"/>
        <v>0</v>
      </c>
      <c r="CF203" s="61">
        <f t="shared" si="483"/>
        <v>0</v>
      </c>
      <c r="CG203" s="61">
        <f t="shared" si="483"/>
        <v>0</v>
      </c>
      <c r="CH203" s="61">
        <f t="shared" si="483"/>
        <v>0</v>
      </c>
      <c r="CI203" s="61">
        <f t="shared" si="483"/>
        <v>0</v>
      </c>
      <c r="CJ203" s="61">
        <f t="shared" si="483"/>
        <v>0</v>
      </c>
      <c r="CK203" s="61">
        <f t="shared" si="483"/>
        <v>460</v>
      </c>
      <c r="CL203" s="61">
        <f t="shared" si="483"/>
        <v>7792960</v>
      </c>
      <c r="CM203" s="61">
        <f t="shared" si="483"/>
        <v>0</v>
      </c>
      <c r="CN203" s="61">
        <f t="shared" si="483"/>
        <v>0</v>
      </c>
      <c r="CO203" s="61">
        <f t="shared" si="483"/>
        <v>0</v>
      </c>
      <c r="CP203" s="61">
        <f t="shared" si="483"/>
        <v>0</v>
      </c>
      <c r="CQ203" s="61">
        <f t="shared" si="483"/>
        <v>0</v>
      </c>
      <c r="CR203" s="61">
        <f t="shared" si="483"/>
        <v>0</v>
      </c>
      <c r="CS203" s="61">
        <f t="shared" si="483"/>
        <v>0</v>
      </c>
      <c r="CT203" s="61">
        <f t="shared" si="483"/>
        <v>0</v>
      </c>
      <c r="CU203" s="61">
        <f t="shared" si="483"/>
        <v>0</v>
      </c>
      <c r="CV203" s="61">
        <f t="shared" si="483"/>
        <v>0</v>
      </c>
      <c r="CW203" s="61">
        <f t="shared" si="483"/>
        <v>0</v>
      </c>
      <c r="CX203" s="61">
        <f t="shared" si="483"/>
        <v>0</v>
      </c>
      <c r="CY203" s="61">
        <f t="shared" si="483"/>
        <v>0</v>
      </c>
      <c r="CZ203" s="61">
        <f t="shared" si="483"/>
        <v>0</v>
      </c>
      <c r="DA203" s="61">
        <f t="shared" si="483"/>
        <v>0</v>
      </c>
      <c r="DB203" s="61">
        <f t="shared" si="483"/>
        <v>0</v>
      </c>
      <c r="DC203" s="61">
        <f t="shared" si="483"/>
        <v>0</v>
      </c>
      <c r="DD203" s="61">
        <f t="shared" si="483"/>
        <v>0</v>
      </c>
      <c r="DE203" s="61">
        <f t="shared" si="483"/>
        <v>24</v>
      </c>
      <c r="DF203" s="61">
        <f t="shared" si="483"/>
        <v>420819.83999999997</v>
      </c>
      <c r="DG203" s="61">
        <f t="shared" si="483"/>
        <v>40</v>
      </c>
      <c r="DH203" s="61">
        <f t="shared" si="483"/>
        <v>701366.4</v>
      </c>
      <c r="DI203" s="61">
        <f t="shared" si="483"/>
        <v>0</v>
      </c>
      <c r="DJ203" s="61">
        <f t="shared" si="483"/>
        <v>0</v>
      </c>
      <c r="DK203" s="61">
        <f t="shared" si="483"/>
        <v>0</v>
      </c>
      <c r="DL203" s="61">
        <f t="shared" si="483"/>
        <v>0</v>
      </c>
      <c r="DM203" s="61">
        <f t="shared" si="483"/>
        <v>0</v>
      </c>
      <c r="DN203" s="61">
        <f t="shared" si="483"/>
        <v>0</v>
      </c>
      <c r="DO203" s="61">
        <f t="shared" si="483"/>
        <v>0</v>
      </c>
      <c r="DP203" s="61">
        <f t="shared" si="483"/>
        <v>0</v>
      </c>
      <c r="DQ203" s="61">
        <f t="shared" si="483"/>
        <v>0</v>
      </c>
      <c r="DR203" s="61">
        <f t="shared" si="483"/>
        <v>0</v>
      </c>
      <c r="DS203" s="61">
        <f t="shared" si="483"/>
        <v>0</v>
      </c>
      <c r="DT203" s="61">
        <f t="shared" si="483"/>
        <v>0</v>
      </c>
      <c r="DU203" s="61">
        <f t="shared" si="483"/>
        <v>0</v>
      </c>
      <c r="DV203" s="61">
        <f t="shared" si="483"/>
        <v>0</v>
      </c>
      <c r="DW203" s="61">
        <f t="shared" si="483"/>
        <v>0</v>
      </c>
      <c r="DX203" s="61">
        <f t="shared" si="483"/>
        <v>0</v>
      </c>
      <c r="DY203" s="61">
        <f t="shared" si="483"/>
        <v>0</v>
      </c>
      <c r="DZ203" s="61">
        <f t="shared" si="483"/>
        <v>0</v>
      </c>
      <c r="EA203" s="61">
        <f t="shared" si="483"/>
        <v>0</v>
      </c>
      <c r="EB203" s="61">
        <f t="shared" si="483"/>
        <v>0</v>
      </c>
      <c r="EC203" s="61">
        <f t="shared" si="483"/>
        <v>0</v>
      </c>
      <c r="ED203" s="61">
        <f t="shared" si="483"/>
        <v>0</v>
      </c>
      <c r="EE203" s="61">
        <f t="shared" si="483"/>
        <v>0</v>
      </c>
      <c r="EF203" s="61">
        <f t="shared" si="483"/>
        <v>0</v>
      </c>
      <c r="EG203" s="61">
        <f t="shared" si="483"/>
        <v>0</v>
      </c>
      <c r="EH203" s="61">
        <f t="shared" si="483"/>
        <v>0</v>
      </c>
      <c r="EI203" s="61">
        <f t="shared" si="483"/>
        <v>0</v>
      </c>
      <c r="EJ203" s="61">
        <f t="shared" si="483"/>
        <v>0</v>
      </c>
      <c r="EK203" s="61">
        <f t="shared" si="483"/>
        <v>0</v>
      </c>
      <c r="EL203" s="61">
        <f t="shared" si="483"/>
        <v>0</v>
      </c>
      <c r="EM203" s="61">
        <f t="shared" si="483"/>
        <v>0</v>
      </c>
      <c r="EN203" s="61">
        <f t="shared" ref="EN203:ER203" si="484">SUM(EN204:EN209)</f>
        <v>0</v>
      </c>
      <c r="EO203" s="61"/>
      <c r="EP203" s="61"/>
      <c r="EQ203" s="61">
        <f t="shared" si="484"/>
        <v>4243</v>
      </c>
      <c r="ER203" s="61">
        <f t="shared" si="484"/>
        <v>78865144.848000005</v>
      </c>
    </row>
    <row r="204" spans="1:148" s="3" customFormat="1" ht="30" customHeight="1" x14ac:dyDescent="0.25">
      <c r="A204" s="54"/>
      <c r="B204" s="54">
        <v>135</v>
      </c>
      <c r="C204" s="218" t="s">
        <v>569</v>
      </c>
      <c r="D204" s="156" t="s">
        <v>570</v>
      </c>
      <c r="E204" s="64">
        <v>13916</v>
      </c>
      <c r="F204" s="65">
        <v>0.89</v>
      </c>
      <c r="G204" s="66"/>
      <c r="H204" s="119">
        <v>1</v>
      </c>
      <c r="I204" s="120"/>
      <c r="J204" s="127"/>
      <c r="K204" s="118">
        <v>1.4</v>
      </c>
      <c r="L204" s="118">
        <v>1.68</v>
      </c>
      <c r="M204" s="118">
        <v>2.23</v>
      </c>
      <c r="N204" s="121">
        <v>2.57</v>
      </c>
      <c r="O204" s="69">
        <v>0</v>
      </c>
      <c r="P204" s="70">
        <f t="shared" ref="P204:P209" si="485">O204*E204*F204*H204*K204*$P$9</f>
        <v>0</v>
      </c>
      <c r="Q204" s="122"/>
      <c r="R204" s="70">
        <f t="shared" ref="R204:R209" si="486">Q204*E204*F204*H204*K204*$R$9</f>
        <v>0</v>
      </c>
      <c r="S204" s="71">
        <v>0</v>
      </c>
      <c r="T204" s="71">
        <f t="shared" ref="T204:T209" si="487">S204*E204*F204*H204*K204*$T$9</f>
        <v>0</v>
      </c>
      <c r="U204" s="69">
        <v>0</v>
      </c>
      <c r="V204" s="70">
        <f t="shared" ref="V204:V209" si="488">SUM(U204*E204*F204*H204*K204*$V$9)</f>
        <v>0</v>
      </c>
      <c r="W204" s="69"/>
      <c r="X204" s="71">
        <f t="shared" ref="X204:X209" si="489">SUM(W204*E204*F204*H204*K204*$X$9)</f>
        <v>0</v>
      </c>
      <c r="Y204" s="69"/>
      <c r="Z204" s="70">
        <f t="shared" ref="Z204:Z209" si="490">SUM(Y204*E204*F204*H204*K204*$Z$9)</f>
        <v>0</v>
      </c>
      <c r="AA204" s="71">
        <v>0</v>
      </c>
      <c r="AB204" s="70">
        <f t="shared" ref="AB204:AB209" si="491">SUM(AA204*E204*F204*H204*K204*$AB$9)</f>
        <v>0</v>
      </c>
      <c r="AC204" s="70"/>
      <c r="AD204" s="70"/>
      <c r="AE204" s="71">
        <v>2</v>
      </c>
      <c r="AF204" s="70">
        <f t="shared" ref="AF204:AF209" si="492">SUM(AE204*E204*F204*H204*K204*$AF$9)</f>
        <v>34678.671999999999</v>
      </c>
      <c r="AG204" s="71"/>
      <c r="AH204" s="70">
        <f t="shared" ref="AH204:AH209" si="493">SUM(AG204*E204*F204*H204*L204*$AH$9)</f>
        <v>0</v>
      </c>
      <c r="AI204" s="71">
        <v>0</v>
      </c>
      <c r="AJ204" s="70">
        <f t="shared" ref="AJ204:AJ209" si="494">SUM(AI204*E204*F204*H204*L204*$AJ$9)</f>
        <v>0</v>
      </c>
      <c r="AK204" s="69"/>
      <c r="AL204" s="70">
        <f t="shared" ref="AL204:AL209" si="495">SUM(AK204*E204*F204*H204*K204*$AL$9)</f>
        <v>0</v>
      </c>
      <c r="AM204" s="71"/>
      <c r="AN204" s="71">
        <f t="shared" ref="AN204:AN209" si="496">SUM(AM204*E204*F204*H204*K204*$AN$9)</f>
        <v>0</v>
      </c>
      <c r="AO204" s="69"/>
      <c r="AP204" s="70">
        <f t="shared" ref="AP204:AP209" si="497">SUM(AO204*E204*F204*H204*K204*$AP$9)</f>
        <v>0</v>
      </c>
      <c r="AQ204" s="128"/>
      <c r="AR204" s="70">
        <f t="shared" ref="AR204:AR209" si="498">SUM(AQ204*E204*F204*H204*K204*$AR$9)</f>
        <v>0</v>
      </c>
      <c r="AS204" s="71">
        <v>0</v>
      </c>
      <c r="AT204" s="70">
        <f t="shared" ref="AT204:AT209" si="499">SUM(E204*F204*H204*K204*AS204*$AT$9)</f>
        <v>0</v>
      </c>
      <c r="AU204" s="71"/>
      <c r="AV204" s="70">
        <f t="shared" ref="AV204:AV209" si="500">SUM(AU204*E204*F204*H204*K204*$AV$9)</f>
        <v>0</v>
      </c>
      <c r="AW204" s="69"/>
      <c r="AX204" s="70">
        <f t="shared" ref="AX204:AX209" si="501">SUM(AW204*E204*F204*H204*K204*$AX$9)</f>
        <v>0</v>
      </c>
      <c r="AY204" s="69"/>
      <c r="AZ204" s="71">
        <f t="shared" ref="AZ204:AZ209" si="502">SUM(AY204*E204*F204*H204*K204*$AZ$9)</f>
        <v>0</v>
      </c>
      <c r="BA204" s="69"/>
      <c r="BB204" s="70">
        <f t="shared" ref="BB204:BB209" si="503">SUM(BA204*E204*F204*H204*K204*$BB$9)</f>
        <v>0</v>
      </c>
      <c r="BC204" s="69"/>
      <c r="BD204" s="70">
        <f t="shared" ref="BD204:BD209" si="504">SUM(BC204*E204*F204*H204*K204*$BD$9)</f>
        <v>0</v>
      </c>
      <c r="BE204" s="69"/>
      <c r="BF204" s="70">
        <f t="shared" ref="BF204:BF209" si="505">SUM(BE204*E204*F204*H204*K204*$BF$9)</f>
        <v>0</v>
      </c>
      <c r="BG204" s="69"/>
      <c r="BH204" s="70">
        <f t="shared" ref="BH204:BH209" si="506">SUM(BG204*E204*F204*H204*K204*$BH$9)</f>
        <v>0</v>
      </c>
      <c r="BI204" s="69"/>
      <c r="BJ204" s="70">
        <f t="shared" ref="BJ204:BJ209" si="507">BI204*E204*F204*H204*K204*$BJ$9</f>
        <v>0</v>
      </c>
      <c r="BK204" s="69"/>
      <c r="BL204" s="70">
        <f t="shared" ref="BL204:BL209" si="508">BK204*E204*F204*H204*K204*$BL$9</f>
        <v>0</v>
      </c>
      <c r="BM204" s="69"/>
      <c r="BN204" s="70">
        <f t="shared" ref="BN204:BN209" si="509">BM204*E204*F204*H204*K204*$BN$9</f>
        <v>0</v>
      </c>
      <c r="BO204" s="69"/>
      <c r="BP204" s="70">
        <f t="shared" ref="BP204:BP209" si="510">SUM(BO204*E204*F204*H204*K204*$BP$9)</f>
        <v>0</v>
      </c>
      <c r="BQ204" s="69"/>
      <c r="BR204" s="70">
        <f t="shared" ref="BR204:BR209" si="511">SUM(BQ204*E204*F204*H204*K204*$BR$9)</f>
        <v>0</v>
      </c>
      <c r="BS204" s="69"/>
      <c r="BT204" s="70">
        <f t="shared" ref="BT204:BT209" si="512">SUM(BS204*E204*F204*H204*K204*$BT$9)</f>
        <v>0</v>
      </c>
      <c r="BU204" s="69"/>
      <c r="BV204" s="70">
        <f t="shared" ref="BV204:BV209" si="513">SUM(BU204*E204*F204*H204*K204*$BV$9)</f>
        <v>0</v>
      </c>
      <c r="BW204" s="69"/>
      <c r="BX204" s="70">
        <f t="shared" ref="BX204:BX209" si="514">SUM(BW204*E204*F204*H204*K204*$BX$9)</f>
        <v>0</v>
      </c>
      <c r="BY204" s="73"/>
      <c r="BZ204" s="74">
        <f t="shared" ref="BZ204:BZ209" si="515">BY204*E204*F204*H204*K204*$BZ$9</f>
        <v>0</v>
      </c>
      <c r="CA204" s="69">
        <v>0</v>
      </c>
      <c r="CB204" s="70">
        <f t="shared" ref="CB204:CB209" si="516">SUM(CA204*E204*F204*H204*K204*$CB$9)</f>
        <v>0</v>
      </c>
      <c r="CC204" s="71">
        <v>0</v>
      </c>
      <c r="CD204" s="70">
        <f t="shared" ref="CD204:CD209" si="517">SUM(CC204*E204*F204*H204*K204*$CD$9)</f>
        <v>0</v>
      </c>
      <c r="CE204" s="69">
        <v>0</v>
      </c>
      <c r="CF204" s="70">
        <f t="shared" ref="CF204:CF209" si="518">SUM(CE204*E204*F204*H204*K204*$CF$9)</f>
        <v>0</v>
      </c>
      <c r="CG204" s="69">
        <v>0</v>
      </c>
      <c r="CH204" s="70">
        <f t="shared" ref="CH204:CH209" si="519">SUM(CG204*E204*F204*H204*K204*$CH$9)</f>
        <v>0</v>
      </c>
      <c r="CI204" s="69">
        <v>0</v>
      </c>
      <c r="CJ204" s="70">
        <f t="shared" ref="CJ204:CJ209" si="520">CI204*E204*F204*H204*K204*$CJ$9</f>
        <v>0</v>
      </c>
      <c r="CK204" s="69"/>
      <c r="CL204" s="70">
        <f t="shared" ref="CL204:CL209" si="521">SUM(CK204*E204*F204*H204*K204*$CL$9)</f>
        <v>0</v>
      </c>
      <c r="CM204" s="71">
        <v>0</v>
      </c>
      <c r="CN204" s="70">
        <f t="shared" ref="CN204:CN209" si="522">SUM(CM204*E204*F204*H204*L204*$CN$9)</f>
        <v>0</v>
      </c>
      <c r="CO204" s="69">
        <v>0</v>
      </c>
      <c r="CP204" s="70">
        <f t="shared" ref="CP204:CP209" si="523">SUM(CO204*E204*F204*H204*L204*$CP$9)</f>
        <v>0</v>
      </c>
      <c r="CQ204" s="69">
        <v>0</v>
      </c>
      <c r="CR204" s="70">
        <f t="shared" ref="CR204:CR209" si="524">SUM(CQ204*E204*F204*H204*L204*$CR$9)</f>
        <v>0</v>
      </c>
      <c r="CS204" s="71">
        <v>0</v>
      </c>
      <c r="CT204" s="70">
        <f t="shared" ref="CT204:CT209" si="525">SUM(CS204*E204*F204*H204*L204*$CT$9)</f>
        <v>0</v>
      </c>
      <c r="CU204" s="71">
        <v>0</v>
      </c>
      <c r="CV204" s="70">
        <f t="shared" ref="CV204:CV209" si="526">SUM(CU204*E204*F204*H204*L204*$CV$9)</f>
        <v>0</v>
      </c>
      <c r="CW204" s="71"/>
      <c r="CX204" s="70">
        <f t="shared" ref="CX204:CX209" si="527">SUM(CW204*E204*F204*H204*L204*$CX$9)</f>
        <v>0</v>
      </c>
      <c r="CY204" s="69"/>
      <c r="CZ204" s="70">
        <f t="shared" ref="CZ204:CZ209" si="528">SUM(CY204*E204*F204*H204*L204*$CZ$9)</f>
        <v>0</v>
      </c>
      <c r="DA204" s="69"/>
      <c r="DB204" s="70">
        <f t="shared" ref="DB204:DB209" si="529">SUM(DA204*E204*F204*H204*L204*$DB$9)</f>
        <v>0</v>
      </c>
      <c r="DC204" s="69">
        <v>0</v>
      </c>
      <c r="DD204" s="70">
        <f t="shared" ref="DD204:DD209" si="530">SUM(DC204*E204*F204*H204*L204*$DD$9)</f>
        <v>0</v>
      </c>
      <c r="DE204" s="71">
        <v>0</v>
      </c>
      <c r="DF204" s="70">
        <f t="shared" ref="DF204:DF209" si="531">SUM(DE204*E204*F204*H204*L204*$DF$9)</f>
        <v>0</v>
      </c>
      <c r="DG204" s="69"/>
      <c r="DH204" s="70">
        <f t="shared" ref="DH204:DH209" si="532">SUM(DG204*E204*F204*H204*L204*$DH$9)</f>
        <v>0</v>
      </c>
      <c r="DI204" s="69">
        <v>0</v>
      </c>
      <c r="DJ204" s="70">
        <f t="shared" ref="DJ204:DJ209" si="533">SUM(DI204*E204*F204*H204*L204*$DJ$9)</f>
        <v>0</v>
      </c>
      <c r="DK204" s="69">
        <v>0</v>
      </c>
      <c r="DL204" s="70">
        <f t="shared" ref="DL204:DL209" si="534">SUM(DK204*E204*F204*H204*L204*$DL$9)</f>
        <v>0</v>
      </c>
      <c r="DM204" s="69"/>
      <c r="DN204" s="71">
        <f t="shared" ref="DN204:DN209" si="535">SUM(DM204*E204*F204*H204*L204*$DN$9)</f>
        <v>0</v>
      </c>
      <c r="DO204" s="69"/>
      <c r="DP204" s="70">
        <f t="shared" ref="DP204:DP209" si="536">SUM(DO204*E204*F204*H204*L204*$DP$9)</f>
        <v>0</v>
      </c>
      <c r="DQ204" s="69"/>
      <c r="DR204" s="70">
        <f t="shared" ref="DR204:DR209" si="537">DQ204*E204*F204*H204*L204*$DR$9</f>
        <v>0</v>
      </c>
      <c r="DS204" s="69"/>
      <c r="DT204" s="70">
        <f t="shared" ref="DT204:DT209" si="538">SUM(DS204*E204*F204*H204*L204*$DT$9)</f>
        <v>0</v>
      </c>
      <c r="DU204" s="69">
        <v>0</v>
      </c>
      <c r="DV204" s="70">
        <f t="shared" ref="DV204:DV209" si="539">SUM(DU204*E204*F204*H204*L204*$DV$9)</f>
        <v>0</v>
      </c>
      <c r="DW204" s="69">
        <v>0</v>
      </c>
      <c r="DX204" s="70">
        <f t="shared" ref="DX204:DX209" si="540">SUM(DW204*E204*F204*H204*M204*$DX$9)</f>
        <v>0</v>
      </c>
      <c r="DY204" s="69"/>
      <c r="DZ204" s="70">
        <f t="shared" ref="DZ204:DZ209" si="541">SUM(DY204*E204*F204*H204*N204*$DZ$9)</f>
        <v>0</v>
      </c>
      <c r="EA204" s="69"/>
      <c r="EB204" s="70">
        <f t="shared" ref="EB204:EB209" si="542">SUM(EA204*E204*F204*H204*K204*$EB$9)</f>
        <v>0</v>
      </c>
      <c r="EC204" s="69"/>
      <c r="ED204" s="70">
        <f t="shared" ref="ED204:ED209" si="543">SUM(EC204*E204*F204*H204*K204*$ED$9)</f>
        <v>0</v>
      </c>
      <c r="EE204" s="69"/>
      <c r="EF204" s="70">
        <f t="shared" ref="EF204:EF209" si="544">SUM(EE204*E204*F204*H204*K204*$EF$9)</f>
        <v>0</v>
      </c>
      <c r="EG204" s="69"/>
      <c r="EH204" s="70">
        <f t="shared" ref="EH204:EH209" si="545">SUM(EG204*E204*F204*H204*K204*$EH$9)</f>
        <v>0</v>
      </c>
      <c r="EI204" s="69"/>
      <c r="EJ204" s="70">
        <f t="shared" ref="EJ204:EJ209" si="546">EI204*E204*F204*H204*K204*$EJ$9</f>
        <v>0</v>
      </c>
      <c r="EK204" s="69"/>
      <c r="EL204" s="70">
        <f t="shared" ref="EL204:EL209" si="547">EK204*E204*F204*H204*K204*$EL$9</f>
        <v>0</v>
      </c>
      <c r="EM204" s="69"/>
      <c r="EN204" s="70"/>
      <c r="EO204" s="75"/>
      <c r="EP204" s="75"/>
      <c r="EQ204" s="76">
        <f t="shared" ref="EQ204:ER209" si="548">SUM(O204,Y204,Q204,S204,AA204,U204,W204,AE204,AG204,AI204,AK204,AM204,AS204,AU204,AW204,AQ204,CM204,CS204,CW204,CA204,CC204,DC204,DE204,DG204,DI204,DK204,DM204,DO204,AY204,AO204,BA204,BC204,BE204,BG204,BI204,BK204,BM204,BO204,BQ204,BS204,BU204,EE204,EG204,EA204,EC204,BW204,BY204,CU204,CO204,CQ204,CY204,DA204,CE204,CG204,CI204,CK204,DQ204,DS204,DU204,DW204,DY204,EI204,EK204,EM204)</f>
        <v>2</v>
      </c>
      <c r="ER204" s="76">
        <f t="shared" si="548"/>
        <v>34678.671999999999</v>
      </c>
    </row>
    <row r="205" spans="1:148" s="3" customFormat="1" ht="30" customHeight="1" x14ac:dyDescent="0.25">
      <c r="A205" s="54"/>
      <c r="B205" s="54">
        <v>136</v>
      </c>
      <c r="C205" s="218" t="s">
        <v>571</v>
      </c>
      <c r="D205" s="156" t="s">
        <v>572</v>
      </c>
      <c r="E205" s="64">
        <v>13916</v>
      </c>
      <c r="F205" s="65">
        <v>0.75</v>
      </c>
      <c r="G205" s="66"/>
      <c r="H205" s="119">
        <v>1</v>
      </c>
      <c r="I205" s="120"/>
      <c r="J205" s="127"/>
      <c r="K205" s="118">
        <v>1.4</v>
      </c>
      <c r="L205" s="118">
        <v>1.68</v>
      </c>
      <c r="M205" s="118">
        <v>2.23</v>
      </c>
      <c r="N205" s="121">
        <v>2.57</v>
      </c>
      <c r="O205" s="69"/>
      <c r="P205" s="70">
        <f t="shared" si="485"/>
        <v>0</v>
      </c>
      <c r="Q205" s="122">
        <v>96</v>
      </c>
      <c r="R205" s="70">
        <f t="shared" si="486"/>
        <v>1402732.7999999998</v>
      </c>
      <c r="S205" s="71">
        <v>60</v>
      </c>
      <c r="T205" s="71">
        <f t="shared" si="487"/>
        <v>876708</v>
      </c>
      <c r="U205" s="69"/>
      <c r="V205" s="70">
        <f t="shared" si="488"/>
        <v>0</v>
      </c>
      <c r="W205" s="69"/>
      <c r="X205" s="71">
        <f t="shared" si="489"/>
        <v>0</v>
      </c>
      <c r="Y205" s="69"/>
      <c r="Z205" s="70">
        <f t="shared" si="490"/>
        <v>0</v>
      </c>
      <c r="AA205" s="71">
        <v>5</v>
      </c>
      <c r="AB205" s="70">
        <f t="shared" si="491"/>
        <v>73059</v>
      </c>
      <c r="AC205" s="70"/>
      <c r="AD205" s="70"/>
      <c r="AE205" s="71"/>
      <c r="AF205" s="70">
        <f t="shared" si="492"/>
        <v>0</v>
      </c>
      <c r="AG205" s="71">
        <v>300</v>
      </c>
      <c r="AH205" s="70">
        <f t="shared" si="493"/>
        <v>5260248</v>
      </c>
      <c r="AI205" s="71"/>
      <c r="AJ205" s="70">
        <f t="shared" si="494"/>
        <v>0</v>
      </c>
      <c r="AK205" s="69">
        <v>310</v>
      </c>
      <c r="AL205" s="70">
        <f t="shared" si="495"/>
        <v>4529658</v>
      </c>
      <c r="AM205" s="71"/>
      <c r="AN205" s="71">
        <f t="shared" si="496"/>
        <v>0</v>
      </c>
      <c r="AO205" s="69"/>
      <c r="AP205" s="70">
        <f t="shared" si="497"/>
        <v>0</v>
      </c>
      <c r="AQ205" s="128"/>
      <c r="AR205" s="70">
        <f t="shared" si="498"/>
        <v>0</v>
      </c>
      <c r="AS205" s="71"/>
      <c r="AT205" s="70">
        <f t="shared" si="499"/>
        <v>0</v>
      </c>
      <c r="AU205" s="71"/>
      <c r="AV205" s="70">
        <f t="shared" si="500"/>
        <v>0</v>
      </c>
      <c r="AW205" s="69"/>
      <c r="AX205" s="70">
        <f t="shared" si="501"/>
        <v>0</v>
      </c>
      <c r="AY205" s="69">
        <v>745</v>
      </c>
      <c r="AZ205" s="71">
        <f t="shared" si="502"/>
        <v>10885791</v>
      </c>
      <c r="BA205" s="69">
        <v>500</v>
      </c>
      <c r="BB205" s="70">
        <f t="shared" si="503"/>
        <v>7305900</v>
      </c>
      <c r="BC205" s="69"/>
      <c r="BD205" s="70">
        <f t="shared" si="504"/>
        <v>0</v>
      </c>
      <c r="BE205" s="69"/>
      <c r="BF205" s="70">
        <f t="shared" si="505"/>
        <v>0</v>
      </c>
      <c r="BG205" s="69"/>
      <c r="BH205" s="70">
        <f t="shared" si="506"/>
        <v>0</v>
      </c>
      <c r="BI205" s="69"/>
      <c r="BJ205" s="70">
        <f t="shared" si="507"/>
        <v>0</v>
      </c>
      <c r="BK205" s="69"/>
      <c r="BL205" s="70">
        <f t="shared" si="508"/>
        <v>0</v>
      </c>
      <c r="BM205" s="69"/>
      <c r="BN205" s="70">
        <f t="shared" si="509"/>
        <v>0</v>
      </c>
      <c r="BO205" s="69">
        <v>10</v>
      </c>
      <c r="BP205" s="70">
        <f t="shared" si="510"/>
        <v>146118</v>
      </c>
      <c r="BQ205" s="69"/>
      <c r="BR205" s="70">
        <f t="shared" si="511"/>
        <v>0</v>
      </c>
      <c r="BS205" s="69"/>
      <c r="BT205" s="70">
        <f t="shared" si="512"/>
        <v>0</v>
      </c>
      <c r="BU205" s="69">
        <v>36</v>
      </c>
      <c r="BV205" s="70">
        <f t="shared" si="513"/>
        <v>526024.79999999993</v>
      </c>
      <c r="BW205" s="69"/>
      <c r="BX205" s="70">
        <f t="shared" si="514"/>
        <v>0</v>
      </c>
      <c r="BY205" s="73"/>
      <c r="BZ205" s="74">
        <f t="shared" si="515"/>
        <v>0</v>
      </c>
      <c r="CA205" s="69"/>
      <c r="CB205" s="70">
        <f t="shared" si="516"/>
        <v>0</v>
      </c>
      <c r="CC205" s="71"/>
      <c r="CD205" s="70">
        <f t="shared" si="517"/>
        <v>0</v>
      </c>
      <c r="CE205" s="69"/>
      <c r="CF205" s="70">
        <f t="shared" si="518"/>
        <v>0</v>
      </c>
      <c r="CG205" s="69"/>
      <c r="CH205" s="70">
        <f t="shared" si="519"/>
        <v>0</v>
      </c>
      <c r="CI205" s="69"/>
      <c r="CJ205" s="70">
        <f t="shared" si="520"/>
        <v>0</v>
      </c>
      <c r="CK205" s="69">
        <v>240</v>
      </c>
      <c r="CL205" s="70">
        <f t="shared" si="521"/>
        <v>3506832</v>
      </c>
      <c r="CM205" s="71"/>
      <c r="CN205" s="70">
        <f t="shared" si="522"/>
        <v>0</v>
      </c>
      <c r="CO205" s="69"/>
      <c r="CP205" s="70">
        <f t="shared" si="523"/>
        <v>0</v>
      </c>
      <c r="CQ205" s="69"/>
      <c r="CR205" s="70">
        <f t="shared" si="524"/>
        <v>0</v>
      </c>
      <c r="CS205" s="71"/>
      <c r="CT205" s="70">
        <f t="shared" si="525"/>
        <v>0</v>
      </c>
      <c r="CU205" s="71"/>
      <c r="CV205" s="70">
        <f t="shared" si="526"/>
        <v>0</v>
      </c>
      <c r="CW205" s="71"/>
      <c r="CX205" s="70">
        <f t="shared" si="527"/>
        <v>0</v>
      </c>
      <c r="CY205" s="69"/>
      <c r="CZ205" s="70">
        <f t="shared" si="528"/>
        <v>0</v>
      </c>
      <c r="DA205" s="69"/>
      <c r="DB205" s="70">
        <f t="shared" si="529"/>
        <v>0</v>
      </c>
      <c r="DC205" s="69"/>
      <c r="DD205" s="70">
        <f t="shared" si="530"/>
        <v>0</v>
      </c>
      <c r="DE205" s="71">
        <v>24</v>
      </c>
      <c r="DF205" s="70">
        <f t="shared" si="531"/>
        <v>420819.83999999997</v>
      </c>
      <c r="DG205" s="69">
        <v>40</v>
      </c>
      <c r="DH205" s="70">
        <f t="shared" si="532"/>
        <v>701366.4</v>
      </c>
      <c r="DI205" s="69"/>
      <c r="DJ205" s="70">
        <f t="shared" si="533"/>
        <v>0</v>
      </c>
      <c r="DK205" s="69"/>
      <c r="DL205" s="70">
        <f t="shared" si="534"/>
        <v>0</v>
      </c>
      <c r="DM205" s="69"/>
      <c r="DN205" s="71">
        <f t="shared" si="535"/>
        <v>0</v>
      </c>
      <c r="DO205" s="69"/>
      <c r="DP205" s="70">
        <f t="shared" si="536"/>
        <v>0</v>
      </c>
      <c r="DQ205" s="69"/>
      <c r="DR205" s="70">
        <f t="shared" si="537"/>
        <v>0</v>
      </c>
      <c r="DS205" s="69"/>
      <c r="DT205" s="70">
        <f t="shared" si="538"/>
        <v>0</v>
      </c>
      <c r="DU205" s="69"/>
      <c r="DV205" s="70">
        <f t="shared" si="539"/>
        <v>0</v>
      </c>
      <c r="DW205" s="69"/>
      <c r="DX205" s="70">
        <f t="shared" si="540"/>
        <v>0</v>
      </c>
      <c r="DY205" s="69"/>
      <c r="DZ205" s="70">
        <f t="shared" si="541"/>
        <v>0</v>
      </c>
      <c r="EA205" s="69"/>
      <c r="EB205" s="70">
        <f t="shared" si="542"/>
        <v>0</v>
      </c>
      <c r="EC205" s="69"/>
      <c r="ED205" s="70">
        <f t="shared" si="543"/>
        <v>0</v>
      </c>
      <c r="EE205" s="69"/>
      <c r="EF205" s="70">
        <f t="shared" si="544"/>
        <v>0</v>
      </c>
      <c r="EG205" s="69"/>
      <c r="EH205" s="70">
        <f t="shared" si="545"/>
        <v>0</v>
      </c>
      <c r="EI205" s="69"/>
      <c r="EJ205" s="70">
        <f t="shared" si="546"/>
        <v>0</v>
      </c>
      <c r="EK205" s="69"/>
      <c r="EL205" s="70">
        <f t="shared" si="547"/>
        <v>0</v>
      </c>
      <c r="EM205" s="69"/>
      <c r="EN205" s="70"/>
      <c r="EO205" s="75"/>
      <c r="EP205" s="75"/>
      <c r="EQ205" s="76">
        <f t="shared" si="548"/>
        <v>2366</v>
      </c>
      <c r="ER205" s="76">
        <f t="shared" si="548"/>
        <v>35635257.840000004</v>
      </c>
    </row>
    <row r="206" spans="1:148" s="3" customFormat="1" ht="30" customHeight="1" x14ac:dyDescent="0.25">
      <c r="A206" s="54"/>
      <c r="B206" s="54">
        <v>137</v>
      </c>
      <c r="C206" s="218" t="s">
        <v>573</v>
      </c>
      <c r="D206" s="156" t="s">
        <v>574</v>
      </c>
      <c r="E206" s="64">
        <v>13916</v>
      </c>
      <c r="F206" s="119">
        <v>1</v>
      </c>
      <c r="G206" s="66"/>
      <c r="H206" s="119">
        <v>1</v>
      </c>
      <c r="I206" s="120"/>
      <c r="J206" s="127"/>
      <c r="K206" s="118">
        <v>1.4</v>
      </c>
      <c r="L206" s="118">
        <v>1.68</v>
      </c>
      <c r="M206" s="118">
        <v>2.23</v>
      </c>
      <c r="N206" s="121">
        <v>2.57</v>
      </c>
      <c r="O206" s="69"/>
      <c r="P206" s="70">
        <f t="shared" si="485"/>
        <v>0</v>
      </c>
      <c r="Q206" s="122">
        <v>38</v>
      </c>
      <c r="R206" s="70">
        <f t="shared" si="486"/>
        <v>740331.2</v>
      </c>
      <c r="S206" s="71">
        <v>47</v>
      </c>
      <c r="T206" s="71">
        <f t="shared" si="487"/>
        <v>915672.79999999993</v>
      </c>
      <c r="U206" s="69"/>
      <c r="V206" s="70">
        <f t="shared" si="488"/>
        <v>0</v>
      </c>
      <c r="W206" s="69"/>
      <c r="X206" s="71">
        <f t="shared" si="489"/>
        <v>0</v>
      </c>
      <c r="Y206" s="69"/>
      <c r="Z206" s="70">
        <f t="shared" si="490"/>
        <v>0</v>
      </c>
      <c r="AA206" s="71">
        <v>40</v>
      </c>
      <c r="AB206" s="70">
        <f t="shared" si="491"/>
        <v>779296</v>
      </c>
      <c r="AC206" s="70"/>
      <c r="AD206" s="70"/>
      <c r="AE206" s="71"/>
      <c r="AF206" s="70">
        <f t="shared" si="492"/>
        <v>0</v>
      </c>
      <c r="AG206" s="71">
        <v>30</v>
      </c>
      <c r="AH206" s="70">
        <f t="shared" si="493"/>
        <v>701366.4</v>
      </c>
      <c r="AI206" s="71"/>
      <c r="AJ206" s="70">
        <f t="shared" si="494"/>
        <v>0</v>
      </c>
      <c r="AK206" s="69">
        <v>280</v>
      </c>
      <c r="AL206" s="70">
        <f t="shared" si="495"/>
        <v>5455072</v>
      </c>
      <c r="AM206" s="71"/>
      <c r="AN206" s="71">
        <f t="shared" si="496"/>
        <v>0</v>
      </c>
      <c r="AO206" s="69"/>
      <c r="AP206" s="70">
        <f t="shared" si="497"/>
        <v>0</v>
      </c>
      <c r="AQ206" s="128"/>
      <c r="AR206" s="70">
        <f t="shared" si="498"/>
        <v>0</v>
      </c>
      <c r="AS206" s="71"/>
      <c r="AT206" s="70">
        <f t="shared" si="499"/>
        <v>0</v>
      </c>
      <c r="AU206" s="71"/>
      <c r="AV206" s="70">
        <f t="shared" si="500"/>
        <v>0</v>
      </c>
      <c r="AW206" s="69"/>
      <c r="AX206" s="70">
        <f t="shared" si="501"/>
        <v>0</v>
      </c>
      <c r="AY206" s="69">
        <v>781</v>
      </c>
      <c r="AZ206" s="71">
        <f t="shared" si="502"/>
        <v>15215754.399999999</v>
      </c>
      <c r="BA206" s="69">
        <v>160</v>
      </c>
      <c r="BB206" s="70">
        <f t="shared" si="503"/>
        <v>3117184</v>
      </c>
      <c r="BC206" s="69"/>
      <c r="BD206" s="70">
        <f t="shared" si="504"/>
        <v>0</v>
      </c>
      <c r="BE206" s="69"/>
      <c r="BF206" s="70">
        <f t="shared" si="505"/>
        <v>0</v>
      </c>
      <c r="BG206" s="69"/>
      <c r="BH206" s="70">
        <f t="shared" si="506"/>
        <v>0</v>
      </c>
      <c r="BI206" s="69"/>
      <c r="BJ206" s="70">
        <f t="shared" si="507"/>
        <v>0</v>
      </c>
      <c r="BK206" s="69"/>
      <c r="BL206" s="70">
        <f t="shared" si="508"/>
        <v>0</v>
      </c>
      <c r="BM206" s="69"/>
      <c r="BN206" s="70">
        <f t="shared" si="509"/>
        <v>0</v>
      </c>
      <c r="BO206" s="69">
        <v>30</v>
      </c>
      <c r="BP206" s="70">
        <f t="shared" si="510"/>
        <v>584472</v>
      </c>
      <c r="BQ206" s="69"/>
      <c r="BR206" s="70">
        <f t="shared" si="511"/>
        <v>0</v>
      </c>
      <c r="BS206" s="69"/>
      <c r="BT206" s="70">
        <f t="shared" si="512"/>
        <v>0</v>
      </c>
      <c r="BU206" s="69">
        <v>10</v>
      </c>
      <c r="BV206" s="70">
        <f t="shared" si="513"/>
        <v>194824</v>
      </c>
      <c r="BW206" s="69"/>
      <c r="BX206" s="70">
        <f t="shared" si="514"/>
        <v>0</v>
      </c>
      <c r="BY206" s="73"/>
      <c r="BZ206" s="74">
        <f t="shared" si="515"/>
        <v>0</v>
      </c>
      <c r="CA206" s="69"/>
      <c r="CB206" s="70">
        <f t="shared" si="516"/>
        <v>0</v>
      </c>
      <c r="CC206" s="71"/>
      <c r="CD206" s="70">
        <f t="shared" si="517"/>
        <v>0</v>
      </c>
      <c r="CE206" s="69"/>
      <c r="CF206" s="70">
        <f t="shared" si="518"/>
        <v>0</v>
      </c>
      <c r="CG206" s="69"/>
      <c r="CH206" s="70">
        <f t="shared" si="519"/>
        <v>0</v>
      </c>
      <c r="CI206" s="69"/>
      <c r="CJ206" s="70">
        <f t="shared" si="520"/>
        <v>0</v>
      </c>
      <c r="CK206" s="69">
        <v>220</v>
      </c>
      <c r="CL206" s="70">
        <f t="shared" si="521"/>
        <v>4286128</v>
      </c>
      <c r="CM206" s="71"/>
      <c r="CN206" s="70">
        <f t="shared" si="522"/>
        <v>0</v>
      </c>
      <c r="CO206" s="69"/>
      <c r="CP206" s="70">
        <f t="shared" si="523"/>
        <v>0</v>
      </c>
      <c r="CQ206" s="69"/>
      <c r="CR206" s="70">
        <f t="shared" si="524"/>
        <v>0</v>
      </c>
      <c r="CS206" s="71"/>
      <c r="CT206" s="70">
        <f t="shared" si="525"/>
        <v>0</v>
      </c>
      <c r="CU206" s="71"/>
      <c r="CV206" s="70">
        <f t="shared" si="526"/>
        <v>0</v>
      </c>
      <c r="CW206" s="71"/>
      <c r="CX206" s="70">
        <f t="shared" si="527"/>
        <v>0</v>
      </c>
      <c r="CY206" s="69"/>
      <c r="CZ206" s="70">
        <f t="shared" si="528"/>
        <v>0</v>
      </c>
      <c r="DA206" s="69"/>
      <c r="DB206" s="70">
        <f t="shared" si="529"/>
        <v>0</v>
      </c>
      <c r="DC206" s="69"/>
      <c r="DD206" s="70">
        <f t="shared" si="530"/>
        <v>0</v>
      </c>
      <c r="DE206" s="71"/>
      <c r="DF206" s="70">
        <f t="shared" si="531"/>
        <v>0</v>
      </c>
      <c r="DG206" s="69"/>
      <c r="DH206" s="70">
        <f t="shared" si="532"/>
        <v>0</v>
      </c>
      <c r="DI206" s="69"/>
      <c r="DJ206" s="70">
        <f t="shared" si="533"/>
        <v>0</v>
      </c>
      <c r="DK206" s="69"/>
      <c r="DL206" s="70">
        <f t="shared" si="534"/>
        <v>0</v>
      </c>
      <c r="DM206" s="69"/>
      <c r="DN206" s="71">
        <f t="shared" si="535"/>
        <v>0</v>
      </c>
      <c r="DO206" s="69"/>
      <c r="DP206" s="70">
        <f t="shared" si="536"/>
        <v>0</v>
      </c>
      <c r="DQ206" s="69"/>
      <c r="DR206" s="70">
        <f t="shared" si="537"/>
        <v>0</v>
      </c>
      <c r="DS206" s="69"/>
      <c r="DT206" s="70">
        <f t="shared" si="538"/>
        <v>0</v>
      </c>
      <c r="DU206" s="69"/>
      <c r="DV206" s="70">
        <f t="shared" si="539"/>
        <v>0</v>
      </c>
      <c r="DW206" s="69"/>
      <c r="DX206" s="70">
        <f t="shared" si="540"/>
        <v>0</v>
      </c>
      <c r="DY206" s="69"/>
      <c r="DZ206" s="70">
        <f t="shared" si="541"/>
        <v>0</v>
      </c>
      <c r="EA206" s="69"/>
      <c r="EB206" s="70">
        <f t="shared" si="542"/>
        <v>0</v>
      </c>
      <c r="EC206" s="69"/>
      <c r="ED206" s="70">
        <f t="shared" si="543"/>
        <v>0</v>
      </c>
      <c r="EE206" s="69"/>
      <c r="EF206" s="70">
        <f t="shared" si="544"/>
        <v>0</v>
      </c>
      <c r="EG206" s="69"/>
      <c r="EH206" s="70">
        <f t="shared" si="545"/>
        <v>0</v>
      </c>
      <c r="EI206" s="69"/>
      <c r="EJ206" s="70">
        <f t="shared" si="546"/>
        <v>0</v>
      </c>
      <c r="EK206" s="69"/>
      <c r="EL206" s="70">
        <f t="shared" si="547"/>
        <v>0</v>
      </c>
      <c r="EM206" s="69"/>
      <c r="EN206" s="70"/>
      <c r="EO206" s="75"/>
      <c r="EP206" s="75"/>
      <c r="EQ206" s="76">
        <f t="shared" si="548"/>
        <v>1636</v>
      </c>
      <c r="ER206" s="76">
        <f t="shared" si="548"/>
        <v>31990100.799999997</v>
      </c>
    </row>
    <row r="207" spans="1:148" s="221" customFormat="1" ht="30" customHeight="1" x14ac:dyDescent="0.25">
      <c r="A207" s="54"/>
      <c r="B207" s="54">
        <v>138</v>
      </c>
      <c r="C207" s="218" t="s">
        <v>575</v>
      </c>
      <c r="D207" s="156" t="s">
        <v>576</v>
      </c>
      <c r="E207" s="64">
        <v>13916</v>
      </c>
      <c r="F207" s="65">
        <v>4.34</v>
      </c>
      <c r="G207" s="66"/>
      <c r="H207" s="119">
        <v>1</v>
      </c>
      <c r="I207" s="120"/>
      <c r="J207" s="127"/>
      <c r="K207" s="118">
        <v>1.4</v>
      </c>
      <c r="L207" s="118">
        <v>1.68</v>
      </c>
      <c r="M207" s="118">
        <v>2.23</v>
      </c>
      <c r="N207" s="121">
        <v>2.57</v>
      </c>
      <c r="O207" s="69"/>
      <c r="P207" s="70">
        <f t="shared" si="485"/>
        <v>0</v>
      </c>
      <c r="Q207" s="122"/>
      <c r="R207" s="70">
        <f t="shared" si="486"/>
        <v>0</v>
      </c>
      <c r="S207" s="71">
        <v>1</v>
      </c>
      <c r="T207" s="71">
        <f t="shared" si="487"/>
        <v>84553.615999999995</v>
      </c>
      <c r="U207" s="69"/>
      <c r="V207" s="70">
        <f t="shared" si="488"/>
        <v>0</v>
      </c>
      <c r="W207" s="69"/>
      <c r="X207" s="71">
        <f t="shared" si="489"/>
        <v>0</v>
      </c>
      <c r="Y207" s="69"/>
      <c r="Z207" s="70">
        <f t="shared" si="490"/>
        <v>0</v>
      </c>
      <c r="AA207" s="71"/>
      <c r="AB207" s="70">
        <f t="shared" si="491"/>
        <v>0</v>
      </c>
      <c r="AC207" s="70"/>
      <c r="AD207" s="70"/>
      <c r="AE207" s="71"/>
      <c r="AF207" s="70">
        <f t="shared" si="492"/>
        <v>0</v>
      </c>
      <c r="AG207" s="71">
        <v>10</v>
      </c>
      <c r="AH207" s="70">
        <f t="shared" si="493"/>
        <v>1014643.392</v>
      </c>
      <c r="AI207" s="71"/>
      <c r="AJ207" s="70">
        <f t="shared" si="494"/>
        <v>0</v>
      </c>
      <c r="AK207" s="69"/>
      <c r="AL207" s="70">
        <f t="shared" si="495"/>
        <v>0</v>
      </c>
      <c r="AM207" s="71"/>
      <c r="AN207" s="71">
        <f t="shared" si="496"/>
        <v>0</v>
      </c>
      <c r="AO207" s="69"/>
      <c r="AP207" s="70">
        <f t="shared" si="497"/>
        <v>0</v>
      </c>
      <c r="AQ207" s="141"/>
      <c r="AR207" s="70">
        <f t="shared" si="498"/>
        <v>0</v>
      </c>
      <c r="AS207" s="71"/>
      <c r="AT207" s="70">
        <f t="shared" si="499"/>
        <v>0</v>
      </c>
      <c r="AU207" s="71"/>
      <c r="AV207" s="70">
        <f t="shared" si="500"/>
        <v>0</v>
      </c>
      <c r="AW207" s="69"/>
      <c r="AX207" s="70">
        <f t="shared" si="501"/>
        <v>0</v>
      </c>
      <c r="AY207" s="69">
        <v>1</v>
      </c>
      <c r="AZ207" s="71">
        <f t="shared" si="502"/>
        <v>84553.615999999995</v>
      </c>
      <c r="BA207" s="69"/>
      <c r="BB207" s="70">
        <f t="shared" si="503"/>
        <v>0</v>
      </c>
      <c r="BC207" s="69"/>
      <c r="BD207" s="70">
        <f t="shared" si="504"/>
        <v>0</v>
      </c>
      <c r="BE207" s="69"/>
      <c r="BF207" s="70">
        <f t="shared" si="505"/>
        <v>0</v>
      </c>
      <c r="BG207" s="69"/>
      <c r="BH207" s="70">
        <f t="shared" si="506"/>
        <v>0</v>
      </c>
      <c r="BI207" s="69"/>
      <c r="BJ207" s="70">
        <f t="shared" si="507"/>
        <v>0</v>
      </c>
      <c r="BK207" s="69"/>
      <c r="BL207" s="70">
        <f t="shared" si="508"/>
        <v>0</v>
      </c>
      <c r="BM207" s="69"/>
      <c r="BN207" s="70">
        <f t="shared" si="509"/>
        <v>0</v>
      </c>
      <c r="BO207" s="69"/>
      <c r="BP207" s="70">
        <f t="shared" si="510"/>
        <v>0</v>
      </c>
      <c r="BQ207" s="69"/>
      <c r="BR207" s="70">
        <f t="shared" si="511"/>
        <v>0</v>
      </c>
      <c r="BS207" s="69"/>
      <c r="BT207" s="70">
        <f t="shared" si="512"/>
        <v>0</v>
      </c>
      <c r="BU207" s="69"/>
      <c r="BV207" s="70">
        <f t="shared" si="513"/>
        <v>0</v>
      </c>
      <c r="BW207" s="69"/>
      <c r="BX207" s="70">
        <f t="shared" si="514"/>
        <v>0</v>
      </c>
      <c r="BY207" s="73"/>
      <c r="BZ207" s="74">
        <f t="shared" si="515"/>
        <v>0</v>
      </c>
      <c r="CA207" s="69"/>
      <c r="CB207" s="70">
        <f t="shared" si="516"/>
        <v>0</v>
      </c>
      <c r="CC207" s="71"/>
      <c r="CD207" s="70">
        <f t="shared" si="517"/>
        <v>0</v>
      </c>
      <c r="CE207" s="69"/>
      <c r="CF207" s="70">
        <f t="shared" si="518"/>
        <v>0</v>
      </c>
      <c r="CG207" s="69"/>
      <c r="CH207" s="70">
        <f t="shared" si="519"/>
        <v>0</v>
      </c>
      <c r="CI207" s="69"/>
      <c r="CJ207" s="70">
        <f t="shared" si="520"/>
        <v>0</v>
      </c>
      <c r="CK207" s="69"/>
      <c r="CL207" s="70">
        <f t="shared" si="521"/>
        <v>0</v>
      </c>
      <c r="CM207" s="71"/>
      <c r="CN207" s="70">
        <f t="shared" si="522"/>
        <v>0</v>
      </c>
      <c r="CO207" s="69"/>
      <c r="CP207" s="70">
        <f t="shared" si="523"/>
        <v>0</v>
      </c>
      <c r="CQ207" s="69"/>
      <c r="CR207" s="70">
        <f t="shared" si="524"/>
        <v>0</v>
      </c>
      <c r="CS207" s="71"/>
      <c r="CT207" s="70">
        <f t="shared" si="525"/>
        <v>0</v>
      </c>
      <c r="CU207" s="71"/>
      <c r="CV207" s="70">
        <f t="shared" si="526"/>
        <v>0</v>
      </c>
      <c r="CW207" s="71"/>
      <c r="CX207" s="70">
        <f t="shared" si="527"/>
        <v>0</v>
      </c>
      <c r="CY207" s="69"/>
      <c r="CZ207" s="70">
        <f t="shared" si="528"/>
        <v>0</v>
      </c>
      <c r="DA207" s="69"/>
      <c r="DB207" s="70">
        <f t="shared" si="529"/>
        <v>0</v>
      </c>
      <c r="DC207" s="69"/>
      <c r="DD207" s="70">
        <f t="shared" si="530"/>
        <v>0</v>
      </c>
      <c r="DE207" s="71"/>
      <c r="DF207" s="70">
        <f t="shared" si="531"/>
        <v>0</v>
      </c>
      <c r="DG207" s="69"/>
      <c r="DH207" s="70">
        <f t="shared" si="532"/>
        <v>0</v>
      </c>
      <c r="DI207" s="69"/>
      <c r="DJ207" s="70">
        <f t="shared" si="533"/>
        <v>0</v>
      </c>
      <c r="DK207" s="69"/>
      <c r="DL207" s="70">
        <f t="shared" si="534"/>
        <v>0</v>
      </c>
      <c r="DM207" s="69"/>
      <c r="DN207" s="71">
        <f t="shared" si="535"/>
        <v>0</v>
      </c>
      <c r="DO207" s="69"/>
      <c r="DP207" s="70">
        <f t="shared" si="536"/>
        <v>0</v>
      </c>
      <c r="DQ207" s="69"/>
      <c r="DR207" s="70">
        <f t="shared" si="537"/>
        <v>0</v>
      </c>
      <c r="DS207" s="69"/>
      <c r="DT207" s="70">
        <f t="shared" si="538"/>
        <v>0</v>
      </c>
      <c r="DU207" s="69"/>
      <c r="DV207" s="70">
        <f t="shared" si="539"/>
        <v>0</v>
      </c>
      <c r="DW207" s="69"/>
      <c r="DX207" s="70">
        <f t="shared" si="540"/>
        <v>0</v>
      </c>
      <c r="DY207" s="69"/>
      <c r="DZ207" s="70">
        <f t="shared" si="541"/>
        <v>0</v>
      </c>
      <c r="EA207" s="141"/>
      <c r="EB207" s="70">
        <f t="shared" si="542"/>
        <v>0</v>
      </c>
      <c r="EC207" s="69"/>
      <c r="ED207" s="70">
        <f t="shared" si="543"/>
        <v>0</v>
      </c>
      <c r="EE207" s="69"/>
      <c r="EF207" s="70">
        <f t="shared" si="544"/>
        <v>0</v>
      </c>
      <c r="EG207" s="69"/>
      <c r="EH207" s="70">
        <f t="shared" si="545"/>
        <v>0</v>
      </c>
      <c r="EI207" s="69"/>
      <c r="EJ207" s="70">
        <f t="shared" si="546"/>
        <v>0</v>
      </c>
      <c r="EK207" s="69"/>
      <c r="EL207" s="70">
        <f t="shared" si="547"/>
        <v>0</v>
      </c>
      <c r="EM207" s="69"/>
      <c r="EN207" s="70"/>
      <c r="EO207" s="75"/>
      <c r="EP207" s="75"/>
      <c r="EQ207" s="76">
        <f t="shared" si="548"/>
        <v>12</v>
      </c>
      <c r="ER207" s="76">
        <f t="shared" si="548"/>
        <v>1183750.6239999998</v>
      </c>
    </row>
    <row r="208" spans="1:148" s="3" customFormat="1" ht="30" customHeight="1" x14ac:dyDescent="0.25">
      <c r="A208" s="54"/>
      <c r="B208" s="54">
        <v>139</v>
      </c>
      <c r="C208" s="218" t="s">
        <v>577</v>
      </c>
      <c r="D208" s="158" t="s">
        <v>578</v>
      </c>
      <c r="E208" s="64">
        <v>13916</v>
      </c>
      <c r="F208" s="65">
        <v>1.29</v>
      </c>
      <c r="G208" s="66"/>
      <c r="H208" s="119">
        <v>1</v>
      </c>
      <c r="I208" s="120"/>
      <c r="J208" s="127"/>
      <c r="K208" s="118">
        <v>1.4</v>
      </c>
      <c r="L208" s="118">
        <v>1.68</v>
      </c>
      <c r="M208" s="118">
        <v>2.23</v>
      </c>
      <c r="N208" s="121">
        <v>2.57</v>
      </c>
      <c r="O208" s="69"/>
      <c r="P208" s="70">
        <f t="shared" si="485"/>
        <v>0</v>
      </c>
      <c r="Q208" s="122"/>
      <c r="R208" s="70">
        <f t="shared" si="486"/>
        <v>0</v>
      </c>
      <c r="S208" s="71">
        <v>16</v>
      </c>
      <c r="T208" s="71">
        <f t="shared" si="487"/>
        <v>402116.73599999998</v>
      </c>
      <c r="U208" s="69"/>
      <c r="V208" s="70">
        <f t="shared" si="488"/>
        <v>0</v>
      </c>
      <c r="W208" s="69"/>
      <c r="X208" s="71">
        <f t="shared" si="489"/>
        <v>0</v>
      </c>
      <c r="Y208" s="69"/>
      <c r="Z208" s="70">
        <f t="shared" si="490"/>
        <v>0</v>
      </c>
      <c r="AA208" s="71"/>
      <c r="AB208" s="70">
        <f t="shared" si="491"/>
        <v>0</v>
      </c>
      <c r="AC208" s="70"/>
      <c r="AD208" s="70"/>
      <c r="AE208" s="71"/>
      <c r="AF208" s="70">
        <f t="shared" si="492"/>
        <v>0</v>
      </c>
      <c r="AG208" s="71"/>
      <c r="AH208" s="70">
        <f t="shared" si="493"/>
        <v>0</v>
      </c>
      <c r="AI208" s="71"/>
      <c r="AJ208" s="70">
        <f t="shared" si="494"/>
        <v>0</v>
      </c>
      <c r="AK208" s="69"/>
      <c r="AL208" s="70">
        <f t="shared" si="495"/>
        <v>0</v>
      </c>
      <c r="AM208" s="71"/>
      <c r="AN208" s="71">
        <f t="shared" si="496"/>
        <v>0</v>
      </c>
      <c r="AO208" s="69"/>
      <c r="AP208" s="70">
        <f t="shared" si="497"/>
        <v>0</v>
      </c>
      <c r="AQ208" s="69"/>
      <c r="AR208" s="70">
        <f t="shared" si="498"/>
        <v>0</v>
      </c>
      <c r="AS208" s="71"/>
      <c r="AT208" s="70">
        <f t="shared" si="499"/>
        <v>0</v>
      </c>
      <c r="AU208" s="71"/>
      <c r="AV208" s="70">
        <f t="shared" si="500"/>
        <v>0</v>
      </c>
      <c r="AW208" s="69"/>
      <c r="AX208" s="70">
        <f t="shared" si="501"/>
        <v>0</v>
      </c>
      <c r="AY208" s="69"/>
      <c r="AZ208" s="71">
        <f t="shared" si="502"/>
        <v>0</v>
      </c>
      <c r="BA208" s="69"/>
      <c r="BB208" s="70">
        <f t="shared" si="503"/>
        <v>0</v>
      </c>
      <c r="BC208" s="69"/>
      <c r="BD208" s="70">
        <f t="shared" si="504"/>
        <v>0</v>
      </c>
      <c r="BE208" s="69"/>
      <c r="BF208" s="70">
        <f t="shared" si="505"/>
        <v>0</v>
      </c>
      <c r="BG208" s="69"/>
      <c r="BH208" s="70">
        <f t="shared" si="506"/>
        <v>0</v>
      </c>
      <c r="BI208" s="69"/>
      <c r="BJ208" s="70">
        <f t="shared" si="507"/>
        <v>0</v>
      </c>
      <c r="BK208" s="69"/>
      <c r="BL208" s="70">
        <f t="shared" si="508"/>
        <v>0</v>
      </c>
      <c r="BM208" s="69"/>
      <c r="BN208" s="70">
        <f t="shared" si="509"/>
        <v>0</v>
      </c>
      <c r="BO208" s="69"/>
      <c r="BP208" s="70">
        <f t="shared" si="510"/>
        <v>0</v>
      </c>
      <c r="BQ208" s="69"/>
      <c r="BR208" s="70">
        <f t="shared" si="511"/>
        <v>0</v>
      </c>
      <c r="BS208" s="69"/>
      <c r="BT208" s="70">
        <f t="shared" si="512"/>
        <v>0</v>
      </c>
      <c r="BU208" s="69"/>
      <c r="BV208" s="70">
        <f t="shared" si="513"/>
        <v>0</v>
      </c>
      <c r="BW208" s="69"/>
      <c r="BX208" s="70">
        <f t="shared" si="514"/>
        <v>0</v>
      </c>
      <c r="BY208" s="73"/>
      <c r="BZ208" s="74">
        <f t="shared" si="515"/>
        <v>0</v>
      </c>
      <c r="CA208" s="69"/>
      <c r="CB208" s="70">
        <f t="shared" si="516"/>
        <v>0</v>
      </c>
      <c r="CC208" s="71"/>
      <c r="CD208" s="70">
        <f t="shared" si="517"/>
        <v>0</v>
      </c>
      <c r="CE208" s="69"/>
      <c r="CF208" s="70">
        <f t="shared" si="518"/>
        <v>0</v>
      </c>
      <c r="CG208" s="69"/>
      <c r="CH208" s="70">
        <f t="shared" si="519"/>
        <v>0</v>
      </c>
      <c r="CI208" s="69"/>
      <c r="CJ208" s="70">
        <f t="shared" si="520"/>
        <v>0</v>
      </c>
      <c r="CK208" s="69"/>
      <c r="CL208" s="70">
        <f t="shared" si="521"/>
        <v>0</v>
      </c>
      <c r="CM208" s="71"/>
      <c r="CN208" s="70">
        <f t="shared" si="522"/>
        <v>0</v>
      </c>
      <c r="CO208" s="69"/>
      <c r="CP208" s="70">
        <f t="shared" si="523"/>
        <v>0</v>
      </c>
      <c r="CQ208" s="69"/>
      <c r="CR208" s="70">
        <f t="shared" si="524"/>
        <v>0</v>
      </c>
      <c r="CS208" s="71"/>
      <c r="CT208" s="70">
        <f t="shared" si="525"/>
        <v>0</v>
      </c>
      <c r="CU208" s="71"/>
      <c r="CV208" s="70">
        <f t="shared" si="526"/>
        <v>0</v>
      </c>
      <c r="CW208" s="71"/>
      <c r="CX208" s="70">
        <f t="shared" si="527"/>
        <v>0</v>
      </c>
      <c r="CY208" s="69"/>
      <c r="CZ208" s="70">
        <f t="shared" si="528"/>
        <v>0</v>
      </c>
      <c r="DA208" s="69"/>
      <c r="DB208" s="70">
        <f t="shared" si="529"/>
        <v>0</v>
      </c>
      <c r="DC208" s="69"/>
      <c r="DD208" s="70">
        <f t="shared" si="530"/>
        <v>0</v>
      </c>
      <c r="DE208" s="71"/>
      <c r="DF208" s="70">
        <f t="shared" si="531"/>
        <v>0</v>
      </c>
      <c r="DG208" s="69"/>
      <c r="DH208" s="70">
        <f t="shared" si="532"/>
        <v>0</v>
      </c>
      <c r="DI208" s="69"/>
      <c r="DJ208" s="70">
        <f t="shared" si="533"/>
        <v>0</v>
      </c>
      <c r="DK208" s="69"/>
      <c r="DL208" s="70">
        <f t="shared" si="534"/>
        <v>0</v>
      </c>
      <c r="DM208" s="69"/>
      <c r="DN208" s="71">
        <f t="shared" si="535"/>
        <v>0</v>
      </c>
      <c r="DO208" s="69"/>
      <c r="DP208" s="70">
        <f t="shared" si="536"/>
        <v>0</v>
      </c>
      <c r="DQ208" s="69"/>
      <c r="DR208" s="70">
        <f t="shared" si="537"/>
        <v>0</v>
      </c>
      <c r="DS208" s="69"/>
      <c r="DT208" s="70">
        <f t="shared" si="538"/>
        <v>0</v>
      </c>
      <c r="DU208" s="69"/>
      <c r="DV208" s="70">
        <f t="shared" si="539"/>
        <v>0</v>
      </c>
      <c r="DW208" s="69"/>
      <c r="DX208" s="70">
        <f t="shared" si="540"/>
        <v>0</v>
      </c>
      <c r="DY208" s="69"/>
      <c r="DZ208" s="70">
        <f t="shared" si="541"/>
        <v>0</v>
      </c>
      <c r="EA208" s="69"/>
      <c r="EB208" s="70">
        <f t="shared" si="542"/>
        <v>0</v>
      </c>
      <c r="EC208" s="69"/>
      <c r="ED208" s="70">
        <f t="shared" si="543"/>
        <v>0</v>
      </c>
      <c r="EE208" s="69"/>
      <c r="EF208" s="70">
        <f t="shared" si="544"/>
        <v>0</v>
      </c>
      <c r="EG208" s="69"/>
      <c r="EH208" s="70">
        <f t="shared" si="545"/>
        <v>0</v>
      </c>
      <c r="EI208" s="69"/>
      <c r="EJ208" s="70">
        <f t="shared" si="546"/>
        <v>0</v>
      </c>
      <c r="EK208" s="69"/>
      <c r="EL208" s="70">
        <f t="shared" si="547"/>
        <v>0</v>
      </c>
      <c r="EM208" s="69"/>
      <c r="EN208" s="70"/>
      <c r="EO208" s="75"/>
      <c r="EP208" s="75"/>
      <c r="EQ208" s="76">
        <f t="shared" si="548"/>
        <v>16</v>
      </c>
      <c r="ER208" s="76">
        <f t="shared" si="548"/>
        <v>402116.73599999998</v>
      </c>
    </row>
    <row r="209" spans="1:148" s="221" customFormat="1" ht="16.5" customHeight="1" x14ac:dyDescent="0.25">
      <c r="A209" s="54"/>
      <c r="B209" s="54">
        <v>140</v>
      </c>
      <c r="C209" s="218" t="s">
        <v>579</v>
      </c>
      <c r="D209" s="158" t="s">
        <v>580</v>
      </c>
      <c r="E209" s="64">
        <v>13916</v>
      </c>
      <c r="F209" s="65">
        <v>2.6</v>
      </c>
      <c r="G209" s="66"/>
      <c r="H209" s="231">
        <v>0.9</v>
      </c>
      <c r="I209" s="232"/>
      <c r="J209" s="127"/>
      <c r="K209" s="118">
        <v>1.4</v>
      </c>
      <c r="L209" s="118">
        <v>1.68</v>
      </c>
      <c r="M209" s="118">
        <v>2.23</v>
      </c>
      <c r="N209" s="121">
        <v>2.57</v>
      </c>
      <c r="O209" s="128"/>
      <c r="P209" s="70">
        <f t="shared" si="485"/>
        <v>0</v>
      </c>
      <c r="Q209" s="122"/>
      <c r="R209" s="70">
        <f t="shared" si="486"/>
        <v>0</v>
      </c>
      <c r="S209" s="122">
        <v>70</v>
      </c>
      <c r="T209" s="71">
        <f t="shared" si="487"/>
        <v>3191217.12</v>
      </c>
      <c r="U209" s="128"/>
      <c r="V209" s="70">
        <f t="shared" si="488"/>
        <v>0</v>
      </c>
      <c r="W209" s="128"/>
      <c r="X209" s="71">
        <f t="shared" si="489"/>
        <v>0</v>
      </c>
      <c r="Y209" s="128"/>
      <c r="Z209" s="70">
        <f t="shared" si="490"/>
        <v>0</v>
      </c>
      <c r="AA209" s="122">
        <v>1</v>
      </c>
      <c r="AB209" s="70">
        <f t="shared" si="491"/>
        <v>45588.815999999999</v>
      </c>
      <c r="AC209" s="138"/>
      <c r="AD209" s="138"/>
      <c r="AE209" s="122"/>
      <c r="AF209" s="70">
        <f t="shared" si="492"/>
        <v>0</v>
      </c>
      <c r="AG209" s="122"/>
      <c r="AH209" s="70">
        <f t="shared" si="493"/>
        <v>0</v>
      </c>
      <c r="AI209" s="122"/>
      <c r="AJ209" s="70">
        <f t="shared" si="494"/>
        <v>0</v>
      </c>
      <c r="AK209" s="128">
        <v>65</v>
      </c>
      <c r="AL209" s="70">
        <f t="shared" si="495"/>
        <v>2963273.04</v>
      </c>
      <c r="AM209" s="122"/>
      <c r="AN209" s="71">
        <f t="shared" si="496"/>
        <v>0</v>
      </c>
      <c r="AO209" s="128"/>
      <c r="AP209" s="70">
        <f t="shared" si="497"/>
        <v>0</v>
      </c>
      <c r="AQ209" s="141"/>
      <c r="AR209" s="70">
        <f t="shared" si="498"/>
        <v>0</v>
      </c>
      <c r="AS209" s="122"/>
      <c r="AT209" s="70">
        <f t="shared" si="499"/>
        <v>0</v>
      </c>
      <c r="AU209" s="122"/>
      <c r="AV209" s="70">
        <f t="shared" si="500"/>
        <v>0</v>
      </c>
      <c r="AW209" s="128"/>
      <c r="AX209" s="70">
        <f t="shared" si="501"/>
        <v>0</v>
      </c>
      <c r="AY209" s="128">
        <v>15</v>
      </c>
      <c r="AZ209" s="71">
        <f t="shared" si="502"/>
        <v>683832.24</v>
      </c>
      <c r="BA209" s="128">
        <v>60</v>
      </c>
      <c r="BB209" s="70">
        <f t="shared" si="503"/>
        <v>2735328.96</v>
      </c>
      <c r="BC209" s="128"/>
      <c r="BD209" s="70">
        <f t="shared" si="504"/>
        <v>0</v>
      </c>
      <c r="BE209" s="128"/>
      <c r="BF209" s="70">
        <f t="shared" si="505"/>
        <v>0</v>
      </c>
      <c r="BG209" s="128"/>
      <c r="BH209" s="70">
        <f t="shared" si="506"/>
        <v>0</v>
      </c>
      <c r="BI209" s="128"/>
      <c r="BJ209" s="70">
        <f t="shared" si="507"/>
        <v>0</v>
      </c>
      <c r="BK209" s="128"/>
      <c r="BL209" s="70">
        <f t="shared" si="508"/>
        <v>0</v>
      </c>
      <c r="BM209" s="128"/>
      <c r="BN209" s="70">
        <f t="shared" si="509"/>
        <v>0</v>
      </c>
      <c r="BO209" s="128"/>
      <c r="BP209" s="70">
        <f t="shared" si="510"/>
        <v>0</v>
      </c>
      <c r="BQ209" s="128"/>
      <c r="BR209" s="70">
        <f t="shared" si="511"/>
        <v>0</v>
      </c>
      <c r="BS209" s="128"/>
      <c r="BT209" s="70">
        <f t="shared" si="512"/>
        <v>0</v>
      </c>
      <c r="BU209" s="128"/>
      <c r="BV209" s="70">
        <f t="shared" si="513"/>
        <v>0</v>
      </c>
      <c r="BW209" s="128"/>
      <c r="BX209" s="70">
        <f t="shared" si="514"/>
        <v>0</v>
      </c>
      <c r="BY209" s="139"/>
      <c r="BZ209" s="74">
        <f t="shared" si="515"/>
        <v>0</v>
      </c>
      <c r="CA209" s="128"/>
      <c r="CB209" s="70">
        <f t="shared" si="516"/>
        <v>0</v>
      </c>
      <c r="CC209" s="122"/>
      <c r="CD209" s="70">
        <f t="shared" si="517"/>
        <v>0</v>
      </c>
      <c r="CE209" s="128"/>
      <c r="CF209" s="70">
        <f t="shared" si="518"/>
        <v>0</v>
      </c>
      <c r="CG209" s="128"/>
      <c r="CH209" s="70">
        <f t="shared" si="519"/>
        <v>0</v>
      </c>
      <c r="CI209" s="128"/>
      <c r="CJ209" s="70">
        <f t="shared" si="520"/>
        <v>0</v>
      </c>
      <c r="CK209" s="178"/>
      <c r="CL209" s="70">
        <f t="shared" si="521"/>
        <v>0</v>
      </c>
      <c r="CM209" s="122"/>
      <c r="CN209" s="70">
        <f t="shared" si="522"/>
        <v>0</v>
      </c>
      <c r="CO209" s="128"/>
      <c r="CP209" s="70">
        <f t="shared" si="523"/>
        <v>0</v>
      </c>
      <c r="CQ209" s="128"/>
      <c r="CR209" s="70">
        <f t="shared" si="524"/>
        <v>0</v>
      </c>
      <c r="CS209" s="122"/>
      <c r="CT209" s="70">
        <f t="shared" si="525"/>
        <v>0</v>
      </c>
      <c r="CU209" s="122"/>
      <c r="CV209" s="70">
        <f t="shared" si="526"/>
        <v>0</v>
      </c>
      <c r="CW209" s="122"/>
      <c r="CX209" s="70">
        <f t="shared" si="527"/>
        <v>0</v>
      </c>
      <c r="CY209" s="128"/>
      <c r="CZ209" s="70">
        <f t="shared" si="528"/>
        <v>0</v>
      </c>
      <c r="DA209" s="128"/>
      <c r="DB209" s="70">
        <f t="shared" si="529"/>
        <v>0</v>
      </c>
      <c r="DC209" s="128"/>
      <c r="DD209" s="70">
        <f t="shared" si="530"/>
        <v>0</v>
      </c>
      <c r="DE209" s="122"/>
      <c r="DF209" s="70">
        <f t="shared" si="531"/>
        <v>0</v>
      </c>
      <c r="DG209" s="128"/>
      <c r="DH209" s="70">
        <f t="shared" si="532"/>
        <v>0</v>
      </c>
      <c r="DI209" s="128"/>
      <c r="DJ209" s="70">
        <f t="shared" si="533"/>
        <v>0</v>
      </c>
      <c r="DK209" s="128"/>
      <c r="DL209" s="70">
        <f t="shared" si="534"/>
        <v>0</v>
      </c>
      <c r="DM209" s="69"/>
      <c r="DN209" s="71">
        <f t="shared" si="535"/>
        <v>0</v>
      </c>
      <c r="DO209" s="128"/>
      <c r="DP209" s="70">
        <f t="shared" si="536"/>
        <v>0</v>
      </c>
      <c r="DQ209" s="128"/>
      <c r="DR209" s="70">
        <f t="shared" si="537"/>
        <v>0</v>
      </c>
      <c r="DS209" s="128"/>
      <c r="DT209" s="70">
        <f t="shared" si="538"/>
        <v>0</v>
      </c>
      <c r="DU209" s="128"/>
      <c r="DV209" s="70">
        <f t="shared" si="539"/>
        <v>0</v>
      </c>
      <c r="DW209" s="128"/>
      <c r="DX209" s="70">
        <f t="shared" si="540"/>
        <v>0</v>
      </c>
      <c r="DY209" s="128"/>
      <c r="DZ209" s="70">
        <f t="shared" si="541"/>
        <v>0</v>
      </c>
      <c r="EA209" s="141"/>
      <c r="EB209" s="70">
        <f t="shared" si="542"/>
        <v>0</v>
      </c>
      <c r="EC209" s="69"/>
      <c r="ED209" s="70">
        <f t="shared" si="543"/>
        <v>0</v>
      </c>
      <c r="EE209" s="128"/>
      <c r="EF209" s="70">
        <f t="shared" si="544"/>
        <v>0</v>
      </c>
      <c r="EG209" s="69"/>
      <c r="EH209" s="70">
        <f t="shared" si="545"/>
        <v>0</v>
      </c>
      <c r="EI209" s="69"/>
      <c r="EJ209" s="70">
        <f t="shared" si="546"/>
        <v>0</v>
      </c>
      <c r="EK209" s="69"/>
      <c r="EL209" s="70">
        <f t="shared" si="547"/>
        <v>0</v>
      </c>
      <c r="EM209" s="69"/>
      <c r="EN209" s="70"/>
      <c r="EO209" s="75"/>
      <c r="EP209" s="75"/>
      <c r="EQ209" s="76">
        <f t="shared" si="548"/>
        <v>211</v>
      </c>
      <c r="ER209" s="76">
        <f t="shared" si="548"/>
        <v>9619240.175999999</v>
      </c>
    </row>
    <row r="210" spans="1:148" s="116" customFormat="1" ht="15" customHeight="1" x14ac:dyDescent="0.25">
      <c r="A210" s="53">
        <v>32</v>
      </c>
      <c r="B210" s="53"/>
      <c r="C210" s="77" t="s">
        <v>581</v>
      </c>
      <c r="D210" s="157" t="s">
        <v>582</v>
      </c>
      <c r="E210" s="64">
        <v>13916</v>
      </c>
      <c r="F210" s="124"/>
      <c r="G210" s="66"/>
      <c r="H210" s="57"/>
      <c r="I210" s="112"/>
      <c r="J210" s="113"/>
      <c r="K210" s="125">
        <v>1.4</v>
      </c>
      <c r="L210" s="125">
        <v>1.68</v>
      </c>
      <c r="M210" s="125">
        <v>2.23</v>
      </c>
      <c r="N210" s="115">
        <v>2.57</v>
      </c>
      <c r="O210" s="142">
        <f>SUM(O211:O218)</f>
        <v>0</v>
      </c>
      <c r="P210" s="142">
        <f t="shared" ref="P210:CA210" si="549">SUM(P211:P218)</f>
        <v>0</v>
      </c>
      <c r="Q210" s="142">
        <f t="shared" si="549"/>
        <v>0</v>
      </c>
      <c r="R210" s="142">
        <f t="shared" si="549"/>
        <v>0</v>
      </c>
      <c r="S210" s="142">
        <f t="shared" si="549"/>
        <v>1</v>
      </c>
      <c r="T210" s="142">
        <f t="shared" si="549"/>
        <v>63122.976000000002</v>
      </c>
      <c r="U210" s="142">
        <f t="shared" si="549"/>
        <v>0</v>
      </c>
      <c r="V210" s="142">
        <f t="shared" si="549"/>
        <v>0</v>
      </c>
      <c r="W210" s="142">
        <f t="shared" si="549"/>
        <v>0</v>
      </c>
      <c r="X210" s="142">
        <f t="shared" si="549"/>
        <v>0</v>
      </c>
      <c r="Y210" s="142">
        <f t="shared" si="549"/>
        <v>0</v>
      </c>
      <c r="Z210" s="142">
        <f t="shared" si="549"/>
        <v>0</v>
      </c>
      <c r="AA210" s="142">
        <f t="shared" si="549"/>
        <v>4</v>
      </c>
      <c r="AB210" s="142">
        <f t="shared" si="549"/>
        <v>122349.47200000001</v>
      </c>
      <c r="AC210" s="142">
        <f t="shared" si="549"/>
        <v>0</v>
      </c>
      <c r="AD210" s="142">
        <f t="shared" si="549"/>
        <v>0</v>
      </c>
      <c r="AE210" s="142">
        <f t="shared" si="549"/>
        <v>0</v>
      </c>
      <c r="AF210" s="142">
        <f t="shared" si="549"/>
        <v>0</v>
      </c>
      <c r="AG210" s="142">
        <f t="shared" si="549"/>
        <v>0</v>
      </c>
      <c r="AH210" s="142">
        <f t="shared" si="549"/>
        <v>0</v>
      </c>
      <c r="AI210" s="142">
        <f t="shared" si="549"/>
        <v>0</v>
      </c>
      <c r="AJ210" s="142">
        <f t="shared" si="549"/>
        <v>0</v>
      </c>
      <c r="AK210" s="142">
        <f t="shared" si="549"/>
        <v>75</v>
      </c>
      <c r="AL210" s="142">
        <f t="shared" si="549"/>
        <v>4824816.3600000003</v>
      </c>
      <c r="AM210" s="142">
        <f t="shared" si="549"/>
        <v>0</v>
      </c>
      <c r="AN210" s="142">
        <f t="shared" si="549"/>
        <v>0</v>
      </c>
      <c r="AO210" s="142">
        <f t="shared" si="549"/>
        <v>0</v>
      </c>
      <c r="AP210" s="142">
        <f t="shared" si="549"/>
        <v>0</v>
      </c>
      <c r="AQ210" s="142">
        <f t="shared" si="549"/>
        <v>0</v>
      </c>
      <c r="AR210" s="142">
        <f t="shared" si="549"/>
        <v>0</v>
      </c>
      <c r="AS210" s="142">
        <f t="shared" si="549"/>
        <v>0</v>
      </c>
      <c r="AT210" s="142">
        <f t="shared" si="549"/>
        <v>0</v>
      </c>
      <c r="AU210" s="142">
        <f t="shared" si="549"/>
        <v>0</v>
      </c>
      <c r="AV210" s="142">
        <f t="shared" si="549"/>
        <v>0</v>
      </c>
      <c r="AW210" s="142">
        <f t="shared" si="549"/>
        <v>0</v>
      </c>
      <c r="AX210" s="142">
        <f t="shared" si="549"/>
        <v>0</v>
      </c>
      <c r="AY210" s="142">
        <f t="shared" si="549"/>
        <v>9</v>
      </c>
      <c r="AZ210" s="142">
        <f t="shared" si="549"/>
        <v>360619.22399999999</v>
      </c>
      <c r="BA210" s="142">
        <f t="shared" si="549"/>
        <v>0</v>
      </c>
      <c r="BB210" s="142">
        <f t="shared" si="549"/>
        <v>0</v>
      </c>
      <c r="BC210" s="142">
        <f t="shared" si="549"/>
        <v>0</v>
      </c>
      <c r="BD210" s="142">
        <f t="shared" si="549"/>
        <v>0</v>
      </c>
      <c r="BE210" s="142">
        <f t="shared" si="549"/>
        <v>0</v>
      </c>
      <c r="BF210" s="142">
        <f t="shared" si="549"/>
        <v>0</v>
      </c>
      <c r="BG210" s="142">
        <f t="shared" si="549"/>
        <v>0</v>
      </c>
      <c r="BH210" s="142">
        <f t="shared" si="549"/>
        <v>0</v>
      </c>
      <c r="BI210" s="142">
        <f t="shared" si="549"/>
        <v>0</v>
      </c>
      <c r="BJ210" s="142">
        <f t="shared" si="549"/>
        <v>0</v>
      </c>
      <c r="BK210" s="142">
        <f t="shared" si="549"/>
        <v>0</v>
      </c>
      <c r="BL210" s="142">
        <f t="shared" si="549"/>
        <v>0</v>
      </c>
      <c r="BM210" s="142">
        <f t="shared" si="549"/>
        <v>0</v>
      </c>
      <c r="BN210" s="142">
        <f t="shared" si="549"/>
        <v>0</v>
      </c>
      <c r="BO210" s="142">
        <f t="shared" si="549"/>
        <v>0</v>
      </c>
      <c r="BP210" s="142">
        <f t="shared" si="549"/>
        <v>0</v>
      </c>
      <c r="BQ210" s="142">
        <f t="shared" si="549"/>
        <v>0</v>
      </c>
      <c r="BR210" s="142">
        <f t="shared" si="549"/>
        <v>0</v>
      </c>
      <c r="BS210" s="142">
        <f t="shared" si="549"/>
        <v>0</v>
      </c>
      <c r="BT210" s="142">
        <f t="shared" si="549"/>
        <v>0</v>
      </c>
      <c r="BU210" s="142">
        <f t="shared" si="549"/>
        <v>0</v>
      </c>
      <c r="BV210" s="142">
        <f t="shared" si="549"/>
        <v>0</v>
      </c>
      <c r="BW210" s="142">
        <f t="shared" si="549"/>
        <v>0</v>
      </c>
      <c r="BX210" s="142">
        <f t="shared" si="549"/>
        <v>0</v>
      </c>
      <c r="BY210" s="142">
        <f t="shared" si="549"/>
        <v>0</v>
      </c>
      <c r="BZ210" s="142">
        <f t="shared" si="549"/>
        <v>0</v>
      </c>
      <c r="CA210" s="142">
        <f t="shared" si="549"/>
        <v>0</v>
      </c>
      <c r="CB210" s="142">
        <f t="shared" ref="CB210:EM210" si="550">SUM(CB211:CB218)</f>
        <v>0</v>
      </c>
      <c r="CC210" s="142">
        <f t="shared" si="550"/>
        <v>0</v>
      </c>
      <c r="CD210" s="142">
        <f t="shared" si="550"/>
        <v>0</v>
      </c>
      <c r="CE210" s="142">
        <f t="shared" si="550"/>
        <v>0</v>
      </c>
      <c r="CF210" s="142">
        <f t="shared" si="550"/>
        <v>0</v>
      </c>
      <c r="CG210" s="142">
        <f t="shared" si="550"/>
        <v>0</v>
      </c>
      <c r="CH210" s="142">
        <f t="shared" si="550"/>
        <v>0</v>
      </c>
      <c r="CI210" s="142">
        <f t="shared" si="550"/>
        <v>0</v>
      </c>
      <c r="CJ210" s="142">
        <f t="shared" si="550"/>
        <v>0</v>
      </c>
      <c r="CK210" s="142">
        <f t="shared" si="550"/>
        <v>3</v>
      </c>
      <c r="CL210" s="142">
        <f t="shared" si="550"/>
        <v>126830.424</v>
      </c>
      <c r="CM210" s="142">
        <f t="shared" si="550"/>
        <v>0</v>
      </c>
      <c r="CN210" s="142">
        <f t="shared" si="550"/>
        <v>0</v>
      </c>
      <c r="CO210" s="142">
        <f t="shared" si="550"/>
        <v>0</v>
      </c>
      <c r="CP210" s="142">
        <f t="shared" si="550"/>
        <v>0</v>
      </c>
      <c r="CQ210" s="142">
        <f t="shared" si="550"/>
        <v>0</v>
      </c>
      <c r="CR210" s="142">
        <f t="shared" si="550"/>
        <v>0</v>
      </c>
      <c r="CS210" s="142">
        <f t="shared" si="550"/>
        <v>0</v>
      </c>
      <c r="CT210" s="142">
        <f t="shared" si="550"/>
        <v>0</v>
      </c>
      <c r="CU210" s="142">
        <f t="shared" si="550"/>
        <v>0</v>
      </c>
      <c r="CV210" s="142">
        <f t="shared" si="550"/>
        <v>0</v>
      </c>
      <c r="CW210" s="142">
        <f t="shared" si="550"/>
        <v>0</v>
      </c>
      <c r="CX210" s="142">
        <f t="shared" si="550"/>
        <v>0</v>
      </c>
      <c r="CY210" s="142">
        <f t="shared" si="550"/>
        <v>0</v>
      </c>
      <c r="CZ210" s="142">
        <f t="shared" si="550"/>
        <v>0</v>
      </c>
      <c r="DA210" s="142">
        <f t="shared" si="550"/>
        <v>0</v>
      </c>
      <c r="DB210" s="142">
        <f t="shared" si="550"/>
        <v>0</v>
      </c>
      <c r="DC210" s="142">
        <f t="shared" si="550"/>
        <v>0</v>
      </c>
      <c r="DD210" s="142">
        <f t="shared" si="550"/>
        <v>0</v>
      </c>
      <c r="DE210" s="142">
        <f t="shared" si="550"/>
        <v>0</v>
      </c>
      <c r="DF210" s="142">
        <f t="shared" si="550"/>
        <v>0</v>
      </c>
      <c r="DG210" s="142">
        <f t="shared" si="550"/>
        <v>0</v>
      </c>
      <c r="DH210" s="142">
        <f t="shared" si="550"/>
        <v>0</v>
      </c>
      <c r="DI210" s="142">
        <f t="shared" si="550"/>
        <v>0</v>
      </c>
      <c r="DJ210" s="142">
        <f t="shared" si="550"/>
        <v>0</v>
      </c>
      <c r="DK210" s="142">
        <f t="shared" si="550"/>
        <v>0</v>
      </c>
      <c r="DL210" s="142">
        <f t="shared" si="550"/>
        <v>0</v>
      </c>
      <c r="DM210" s="142">
        <f t="shared" si="550"/>
        <v>0</v>
      </c>
      <c r="DN210" s="142">
        <f t="shared" si="550"/>
        <v>0</v>
      </c>
      <c r="DO210" s="142">
        <f t="shared" si="550"/>
        <v>0</v>
      </c>
      <c r="DP210" s="142">
        <f t="shared" si="550"/>
        <v>0</v>
      </c>
      <c r="DQ210" s="142">
        <f t="shared" si="550"/>
        <v>0</v>
      </c>
      <c r="DR210" s="142">
        <f t="shared" si="550"/>
        <v>0</v>
      </c>
      <c r="DS210" s="142">
        <f t="shared" si="550"/>
        <v>0</v>
      </c>
      <c r="DT210" s="142">
        <f t="shared" si="550"/>
        <v>0</v>
      </c>
      <c r="DU210" s="142">
        <f t="shared" si="550"/>
        <v>0</v>
      </c>
      <c r="DV210" s="142">
        <f t="shared" si="550"/>
        <v>0</v>
      </c>
      <c r="DW210" s="142">
        <f t="shared" si="550"/>
        <v>0</v>
      </c>
      <c r="DX210" s="142">
        <f t="shared" si="550"/>
        <v>0</v>
      </c>
      <c r="DY210" s="142">
        <f t="shared" si="550"/>
        <v>0</v>
      </c>
      <c r="DZ210" s="142">
        <f t="shared" si="550"/>
        <v>0</v>
      </c>
      <c r="EA210" s="142">
        <f t="shared" si="550"/>
        <v>0</v>
      </c>
      <c r="EB210" s="142">
        <f t="shared" si="550"/>
        <v>0</v>
      </c>
      <c r="EC210" s="142">
        <f t="shared" si="550"/>
        <v>0</v>
      </c>
      <c r="ED210" s="142">
        <f t="shared" si="550"/>
        <v>0</v>
      </c>
      <c r="EE210" s="142">
        <f t="shared" si="550"/>
        <v>0</v>
      </c>
      <c r="EF210" s="142">
        <f t="shared" si="550"/>
        <v>0</v>
      </c>
      <c r="EG210" s="142">
        <f t="shared" si="550"/>
        <v>0</v>
      </c>
      <c r="EH210" s="142">
        <f t="shared" si="550"/>
        <v>0</v>
      </c>
      <c r="EI210" s="142">
        <f t="shared" si="550"/>
        <v>0</v>
      </c>
      <c r="EJ210" s="142">
        <f t="shared" si="550"/>
        <v>0</v>
      </c>
      <c r="EK210" s="142">
        <f t="shared" si="550"/>
        <v>0</v>
      </c>
      <c r="EL210" s="142">
        <f t="shared" si="550"/>
        <v>0</v>
      </c>
      <c r="EM210" s="142">
        <f t="shared" si="550"/>
        <v>0</v>
      </c>
      <c r="EN210" s="142">
        <f t="shared" ref="EN210:ER210" si="551">SUM(EN211:EN218)</f>
        <v>0</v>
      </c>
      <c r="EO210" s="142"/>
      <c r="EP210" s="142"/>
      <c r="EQ210" s="142">
        <f t="shared" si="551"/>
        <v>92</v>
      </c>
      <c r="ER210" s="142">
        <f t="shared" si="551"/>
        <v>5497738.4560000002</v>
      </c>
    </row>
    <row r="211" spans="1:148" s="3" customFormat="1" ht="30" customHeight="1" x14ac:dyDescent="0.25">
      <c r="A211" s="54"/>
      <c r="B211" s="54">
        <v>141</v>
      </c>
      <c r="C211" s="218" t="s">
        <v>583</v>
      </c>
      <c r="D211" s="158" t="s">
        <v>584</v>
      </c>
      <c r="E211" s="64">
        <v>13916</v>
      </c>
      <c r="F211" s="65">
        <v>2.11</v>
      </c>
      <c r="G211" s="66"/>
      <c r="H211" s="119">
        <v>1</v>
      </c>
      <c r="I211" s="120"/>
      <c r="J211" s="127"/>
      <c r="K211" s="118">
        <v>1.4</v>
      </c>
      <c r="L211" s="118">
        <v>1.68</v>
      </c>
      <c r="M211" s="118">
        <v>2.23</v>
      </c>
      <c r="N211" s="121">
        <v>2.57</v>
      </c>
      <c r="O211" s="128"/>
      <c r="P211" s="70">
        <f t="shared" ref="P211:P218" si="552">O211*E211*F211*H211*K211*$P$9</f>
        <v>0</v>
      </c>
      <c r="Q211" s="122"/>
      <c r="R211" s="70">
        <f t="shared" ref="R211:R218" si="553">Q211*E211*F211*H211*K211*$R$9</f>
        <v>0</v>
      </c>
      <c r="S211" s="122"/>
      <c r="T211" s="71">
        <f t="shared" ref="T211:T218" si="554">S211*E211*F211*H211*K211*$T$9</f>
        <v>0</v>
      </c>
      <c r="U211" s="128"/>
      <c r="V211" s="70">
        <f t="shared" ref="V211:V218" si="555">SUM(U211*E211*F211*H211*K211*$V$9)</f>
        <v>0</v>
      </c>
      <c r="W211" s="128"/>
      <c r="X211" s="71">
        <f t="shared" ref="X211:X218" si="556">SUM(W211*E211*F211*H211*K211*$X$9)</f>
        <v>0</v>
      </c>
      <c r="Y211" s="128"/>
      <c r="Z211" s="70">
        <f t="shared" ref="Z211:Z218" si="557">SUM(Y211*E211*F211*H211*K211*$Z$9)</f>
        <v>0</v>
      </c>
      <c r="AA211" s="122"/>
      <c r="AB211" s="70">
        <f t="shared" ref="AB211:AB218" si="558">SUM(AA211*E211*F211*H211*K211*$AB$9)</f>
        <v>0</v>
      </c>
      <c r="AC211" s="138"/>
      <c r="AD211" s="138"/>
      <c r="AE211" s="122"/>
      <c r="AF211" s="70">
        <f t="shared" ref="AF211:AF218" si="559">SUM(AE211*E211*F211*H211*K211*$AF$9)</f>
        <v>0</v>
      </c>
      <c r="AG211" s="122"/>
      <c r="AH211" s="70">
        <f t="shared" ref="AH211:AH218" si="560">SUM(AG211*E211*F211*H211*L211*$AH$9)</f>
        <v>0</v>
      </c>
      <c r="AI211" s="122"/>
      <c r="AJ211" s="70">
        <f t="shared" ref="AJ211:AJ218" si="561">SUM(AI211*E211*F211*H211*L211*$AJ$9)</f>
        <v>0</v>
      </c>
      <c r="AK211" s="128"/>
      <c r="AL211" s="70">
        <f t="shared" ref="AL211:AL218" si="562">SUM(AK211*E211*F211*H211*K211*$AL$9)</f>
        <v>0</v>
      </c>
      <c r="AM211" s="122"/>
      <c r="AN211" s="71">
        <f t="shared" ref="AN211:AN218" si="563">SUM(AM211*E211*F211*H211*K211*$AN$9)</f>
        <v>0</v>
      </c>
      <c r="AO211" s="128"/>
      <c r="AP211" s="70">
        <f t="shared" ref="AP211:AP218" si="564">SUM(AO211*E211*F211*H211*K211*$AP$9)</f>
        <v>0</v>
      </c>
      <c r="AQ211" s="69"/>
      <c r="AR211" s="70">
        <f t="shared" ref="AR211:AR218" si="565">SUM(AQ211*E211*F211*H211*K211*$AR$9)</f>
        <v>0</v>
      </c>
      <c r="AS211" s="122"/>
      <c r="AT211" s="70">
        <f t="shared" ref="AT211:AT218" si="566">SUM(E211*F211*H211*K211*AS211*$AT$9)</f>
        <v>0</v>
      </c>
      <c r="AU211" s="122"/>
      <c r="AV211" s="70">
        <f t="shared" ref="AV211:AV218" si="567">SUM(AU211*E211*F211*H211*K211*$AV$9)</f>
        <v>0</v>
      </c>
      <c r="AW211" s="128"/>
      <c r="AX211" s="70">
        <f t="shared" ref="AX211:AX218" si="568">SUM(AW211*E211*F211*H211*K211*$AX$9)</f>
        <v>0</v>
      </c>
      <c r="AY211" s="128"/>
      <c r="AZ211" s="71">
        <f t="shared" ref="AZ211:AZ218" si="569">SUM(AY211*E211*F211*H211*K211*$AZ$9)</f>
        <v>0</v>
      </c>
      <c r="BA211" s="128"/>
      <c r="BB211" s="70">
        <f t="shared" ref="BB211:BB218" si="570">SUM(BA211*E211*F211*H211*K211*$BB$9)</f>
        <v>0</v>
      </c>
      <c r="BC211" s="128"/>
      <c r="BD211" s="70">
        <f t="shared" ref="BD211:BD218" si="571">SUM(BC211*E211*F211*H211*K211*$BD$9)</f>
        <v>0</v>
      </c>
      <c r="BE211" s="128"/>
      <c r="BF211" s="70">
        <f t="shared" ref="BF211:BF218" si="572">SUM(BE211*E211*F211*H211*K211*$BF$9)</f>
        <v>0</v>
      </c>
      <c r="BG211" s="128"/>
      <c r="BH211" s="70">
        <f t="shared" ref="BH211:BH218" si="573">SUM(BG211*E211*F211*H211*K211*$BH$9)</f>
        <v>0</v>
      </c>
      <c r="BI211" s="128"/>
      <c r="BJ211" s="70">
        <f t="shared" ref="BJ211:BJ218" si="574">BI211*E211*F211*H211*K211*$BJ$9</f>
        <v>0</v>
      </c>
      <c r="BK211" s="128"/>
      <c r="BL211" s="70">
        <f t="shared" ref="BL211:BL218" si="575">BK211*E211*F211*H211*K211*$BL$9</f>
        <v>0</v>
      </c>
      <c r="BM211" s="128"/>
      <c r="BN211" s="70">
        <f t="shared" ref="BN211:BN218" si="576">BM211*E211*F211*H211*K211*$BN$9</f>
        <v>0</v>
      </c>
      <c r="BO211" s="128"/>
      <c r="BP211" s="70">
        <f t="shared" ref="BP211:BP218" si="577">SUM(BO211*E211*F211*H211*K211*$BP$9)</f>
        <v>0</v>
      </c>
      <c r="BQ211" s="128"/>
      <c r="BR211" s="70">
        <f t="shared" ref="BR211:BR218" si="578">SUM(BQ211*E211*F211*H211*K211*$BR$9)</f>
        <v>0</v>
      </c>
      <c r="BS211" s="128"/>
      <c r="BT211" s="70">
        <f t="shared" ref="BT211:BT218" si="579">SUM(BS211*E211*F211*H211*K211*$BT$9)</f>
        <v>0</v>
      </c>
      <c r="BU211" s="128"/>
      <c r="BV211" s="70">
        <f t="shared" ref="BV211:BV218" si="580">SUM(BU211*E211*F211*H211*K211*$BV$9)</f>
        <v>0</v>
      </c>
      <c r="BW211" s="128"/>
      <c r="BX211" s="70">
        <f t="shared" ref="BX211:BX218" si="581">SUM(BW211*E211*F211*H211*K211*$BX$9)</f>
        <v>0</v>
      </c>
      <c r="BY211" s="139"/>
      <c r="BZ211" s="74">
        <f t="shared" ref="BZ211:BZ218" si="582">BY211*E211*F211*H211*K211*$BZ$9</f>
        <v>0</v>
      </c>
      <c r="CA211" s="128"/>
      <c r="CB211" s="70">
        <f t="shared" ref="CB211:CB218" si="583">SUM(CA211*E211*F211*H211*K211*$CB$9)</f>
        <v>0</v>
      </c>
      <c r="CC211" s="122"/>
      <c r="CD211" s="70">
        <f t="shared" ref="CD211:CD218" si="584">SUM(CC211*E211*F211*H211*K211*$CD$9)</f>
        <v>0</v>
      </c>
      <c r="CE211" s="128"/>
      <c r="CF211" s="70">
        <f t="shared" ref="CF211:CF218" si="585">SUM(CE211*E211*F211*H211*K211*$CF$9)</f>
        <v>0</v>
      </c>
      <c r="CG211" s="128"/>
      <c r="CH211" s="70">
        <f t="shared" ref="CH211:CH218" si="586">SUM(CG211*E211*F211*H211*K211*$CH$9)</f>
        <v>0</v>
      </c>
      <c r="CI211" s="128"/>
      <c r="CJ211" s="70">
        <f t="shared" ref="CJ211:CJ218" si="587">CI211*E211*F211*H211*K211*$CJ$9</f>
        <v>0</v>
      </c>
      <c r="CK211" s="178"/>
      <c r="CL211" s="70">
        <f t="shared" ref="CL211:CL218" si="588">SUM(CK211*E211*F211*H211*K211*$CL$9)</f>
        <v>0</v>
      </c>
      <c r="CM211" s="122"/>
      <c r="CN211" s="70">
        <f t="shared" ref="CN211:CN218" si="589">SUM(CM211*E211*F211*H211*L211*$CN$9)</f>
        <v>0</v>
      </c>
      <c r="CO211" s="128"/>
      <c r="CP211" s="70">
        <f t="shared" ref="CP211:CP218" si="590">SUM(CO211*E211*F211*H211*L211*$CP$9)</f>
        <v>0</v>
      </c>
      <c r="CQ211" s="128"/>
      <c r="CR211" s="70">
        <f t="shared" ref="CR211:CR218" si="591">SUM(CQ211*E211*F211*H211*L211*$CR$9)</f>
        <v>0</v>
      </c>
      <c r="CS211" s="122"/>
      <c r="CT211" s="70">
        <f t="shared" ref="CT211:CT218" si="592">SUM(CS211*E211*F211*H211*L211*$CT$9)</f>
        <v>0</v>
      </c>
      <c r="CU211" s="122"/>
      <c r="CV211" s="70">
        <f t="shared" ref="CV211:CV218" si="593">SUM(CU211*E211*F211*H211*L211*$CV$9)</f>
        <v>0</v>
      </c>
      <c r="CW211" s="122"/>
      <c r="CX211" s="70">
        <f t="shared" ref="CX211:CX218" si="594">SUM(CW211*E211*F211*H211*L211*$CX$9)</f>
        <v>0</v>
      </c>
      <c r="CY211" s="128"/>
      <c r="CZ211" s="70">
        <f t="shared" ref="CZ211:CZ218" si="595">SUM(CY211*E211*F211*H211*L211*$CZ$9)</f>
        <v>0</v>
      </c>
      <c r="DA211" s="128"/>
      <c r="DB211" s="70">
        <f t="shared" ref="DB211:DB218" si="596">SUM(DA211*E211*F211*H211*L211*$DB$9)</f>
        <v>0</v>
      </c>
      <c r="DC211" s="128"/>
      <c r="DD211" s="70">
        <f t="shared" ref="DD211:DD218" si="597">SUM(DC211*E211*F211*H211*L211*$DD$9)</f>
        <v>0</v>
      </c>
      <c r="DE211" s="122"/>
      <c r="DF211" s="70">
        <f t="shared" ref="DF211:DF218" si="598">SUM(DE211*E211*F211*H211*L211*$DF$9)</f>
        <v>0</v>
      </c>
      <c r="DG211" s="128"/>
      <c r="DH211" s="70">
        <f t="shared" ref="DH211:DH218" si="599">SUM(DG211*E211*F211*H211*L211*$DH$9)</f>
        <v>0</v>
      </c>
      <c r="DI211" s="128"/>
      <c r="DJ211" s="70">
        <f t="shared" ref="DJ211:DJ218" si="600">SUM(DI211*E211*F211*H211*L211*$DJ$9)</f>
        <v>0</v>
      </c>
      <c r="DK211" s="128"/>
      <c r="DL211" s="70">
        <f t="shared" ref="DL211:DL218" si="601">SUM(DK211*E211*F211*H211*L211*$DL$9)</f>
        <v>0</v>
      </c>
      <c r="DM211" s="69"/>
      <c r="DN211" s="71">
        <f t="shared" ref="DN211:DN218" si="602">SUM(DM211*E211*F211*H211*L211*$DN$9)</f>
        <v>0</v>
      </c>
      <c r="DO211" s="128"/>
      <c r="DP211" s="70">
        <f t="shared" ref="DP211:DP218" si="603">SUM(DO211*E211*F211*H211*L211*$DP$9)</f>
        <v>0</v>
      </c>
      <c r="DQ211" s="128"/>
      <c r="DR211" s="70">
        <f t="shared" ref="DR211:DR218" si="604">DQ211*E211*F211*H211*L211*$DR$9</f>
        <v>0</v>
      </c>
      <c r="DS211" s="128"/>
      <c r="DT211" s="70">
        <f t="shared" ref="DT211:DT218" si="605">SUM(DS211*E211*F211*H211*L211*$DT$9)</f>
        <v>0</v>
      </c>
      <c r="DU211" s="128"/>
      <c r="DV211" s="70">
        <f t="shared" ref="DV211:DV218" si="606">SUM(DU211*E211*F211*H211*L211*$DV$9)</f>
        <v>0</v>
      </c>
      <c r="DW211" s="128"/>
      <c r="DX211" s="70">
        <f t="shared" ref="DX211:DX218" si="607">SUM(DW211*E211*F211*H211*M211*$DX$9)</f>
        <v>0</v>
      </c>
      <c r="DY211" s="128"/>
      <c r="DZ211" s="70">
        <f t="shared" ref="DZ211:DZ218" si="608">SUM(DY211*E211*F211*H211*N211*$DZ$9)</f>
        <v>0</v>
      </c>
      <c r="EA211" s="69"/>
      <c r="EB211" s="70">
        <f t="shared" ref="EB211:EB218" si="609">SUM(EA211*E211*F211*H211*K211*$EB$9)</f>
        <v>0</v>
      </c>
      <c r="EC211" s="69"/>
      <c r="ED211" s="70">
        <f t="shared" ref="ED211:ED218" si="610">SUM(EC211*E211*F211*H211*K211*$ED$9)</f>
        <v>0</v>
      </c>
      <c r="EE211" s="128"/>
      <c r="EF211" s="70">
        <f t="shared" ref="EF211:EF218" si="611">SUM(EE211*E211*F211*H211*K211*$EF$9)</f>
        <v>0</v>
      </c>
      <c r="EG211" s="69"/>
      <c r="EH211" s="70">
        <f t="shared" ref="EH211:EH218" si="612">SUM(EG211*E211*F211*H211*K211*$EH$9)</f>
        <v>0</v>
      </c>
      <c r="EI211" s="69"/>
      <c r="EJ211" s="70">
        <f t="shared" ref="EJ211:EJ218" si="613">EI211*E211*F211*H211*K211*$EJ$9</f>
        <v>0</v>
      </c>
      <c r="EK211" s="69"/>
      <c r="EL211" s="70">
        <f t="shared" ref="EL211:EL218" si="614">EK211*E211*F211*H211*K211*$EL$9</f>
        <v>0</v>
      </c>
      <c r="EM211" s="69"/>
      <c r="EN211" s="70"/>
      <c r="EO211" s="75"/>
      <c r="EP211" s="75"/>
      <c r="EQ211" s="76">
        <f t="shared" ref="EQ211:ER218" si="615">SUM(O211,Y211,Q211,S211,AA211,U211,W211,AE211,AG211,AI211,AK211,AM211,AS211,AU211,AW211,AQ211,CM211,CS211,CW211,CA211,CC211,DC211,DE211,DG211,DI211,DK211,DM211,DO211,AY211,AO211,BA211,BC211,BE211,BG211,BI211,BK211,BM211,BO211,BQ211,BS211,BU211,EE211,EG211,EA211,EC211,BW211,BY211,CU211,CO211,CQ211,CY211,DA211,CE211,CG211,CI211,CK211,DQ211,DS211,DU211,DW211,DY211,EI211,EK211,EM211)</f>
        <v>0</v>
      </c>
      <c r="ER211" s="76">
        <f t="shared" si="615"/>
        <v>0</v>
      </c>
    </row>
    <row r="212" spans="1:148" s="3" customFormat="1" ht="30" customHeight="1" x14ac:dyDescent="0.25">
      <c r="A212" s="54"/>
      <c r="B212" s="54">
        <v>142</v>
      </c>
      <c r="C212" s="218" t="s">
        <v>585</v>
      </c>
      <c r="D212" s="158" t="s">
        <v>586</v>
      </c>
      <c r="E212" s="64">
        <v>13916</v>
      </c>
      <c r="F212" s="65">
        <v>3.55</v>
      </c>
      <c r="G212" s="66"/>
      <c r="H212" s="119">
        <v>1</v>
      </c>
      <c r="I212" s="120"/>
      <c r="J212" s="127"/>
      <c r="K212" s="118">
        <v>1.4</v>
      </c>
      <c r="L212" s="118">
        <v>1.68</v>
      </c>
      <c r="M212" s="118">
        <v>2.23</v>
      </c>
      <c r="N212" s="121">
        <v>2.57</v>
      </c>
      <c r="O212" s="128"/>
      <c r="P212" s="70">
        <f t="shared" si="552"/>
        <v>0</v>
      </c>
      <c r="Q212" s="122"/>
      <c r="R212" s="70">
        <f t="shared" si="553"/>
        <v>0</v>
      </c>
      <c r="S212" s="122"/>
      <c r="T212" s="71">
        <f t="shared" si="554"/>
        <v>0</v>
      </c>
      <c r="U212" s="128"/>
      <c r="V212" s="70">
        <f t="shared" si="555"/>
        <v>0</v>
      </c>
      <c r="W212" s="128"/>
      <c r="X212" s="71">
        <f t="shared" si="556"/>
        <v>0</v>
      </c>
      <c r="Y212" s="128"/>
      <c r="Z212" s="70">
        <f t="shared" si="557"/>
        <v>0</v>
      </c>
      <c r="AA212" s="122"/>
      <c r="AB212" s="70">
        <f t="shared" si="558"/>
        <v>0</v>
      </c>
      <c r="AC212" s="138"/>
      <c r="AD212" s="138"/>
      <c r="AE212" s="122"/>
      <c r="AF212" s="70">
        <f t="shared" si="559"/>
        <v>0</v>
      </c>
      <c r="AG212" s="122"/>
      <c r="AH212" s="70">
        <f t="shared" si="560"/>
        <v>0</v>
      </c>
      <c r="AI212" s="122"/>
      <c r="AJ212" s="70">
        <f t="shared" si="561"/>
        <v>0</v>
      </c>
      <c r="AK212" s="128">
        <v>15</v>
      </c>
      <c r="AL212" s="70">
        <f t="shared" si="562"/>
        <v>1037437.7999999999</v>
      </c>
      <c r="AM212" s="122"/>
      <c r="AN212" s="71">
        <f t="shared" si="563"/>
        <v>0</v>
      </c>
      <c r="AO212" s="128"/>
      <c r="AP212" s="70">
        <f t="shared" si="564"/>
        <v>0</v>
      </c>
      <c r="AQ212" s="69"/>
      <c r="AR212" s="70">
        <f t="shared" si="565"/>
        <v>0</v>
      </c>
      <c r="AS212" s="122"/>
      <c r="AT212" s="70">
        <f t="shared" si="566"/>
        <v>0</v>
      </c>
      <c r="AU212" s="122"/>
      <c r="AV212" s="70">
        <f t="shared" si="567"/>
        <v>0</v>
      </c>
      <c r="AW212" s="128"/>
      <c r="AX212" s="70">
        <f t="shared" si="568"/>
        <v>0</v>
      </c>
      <c r="AY212" s="128">
        <v>1</v>
      </c>
      <c r="AZ212" s="71">
        <f t="shared" si="569"/>
        <v>69162.51999999999</v>
      </c>
      <c r="BA212" s="128"/>
      <c r="BB212" s="70">
        <f t="shared" si="570"/>
        <v>0</v>
      </c>
      <c r="BC212" s="128"/>
      <c r="BD212" s="70">
        <f t="shared" si="571"/>
        <v>0</v>
      </c>
      <c r="BE212" s="128"/>
      <c r="BF212" s="70">
        <f t="shared" si="572"/>
        <v>0</v>
      </c>
      <c r="BG212" s="128"/>
      <c r="BH212" s="70">
        <f t="shared" si="573"/>
        <v>0</v>
      </c>
      <c r="BI212" s="128"/>
      <c r="BJ212" s="70">
        <f t="shared" si="574"/>
        <v>0</v>
      </c>
      <c r="BK212" s="128"/>
      <c r="BL212" s="70">
        <f t="shared" si="575"/>
        <v>0</v>
      </c>
      <c r="BM212" s="128"/>
      <c r="BN212" s="70">
        <f t="shared" si="576"/>
        <v>0</v>
      </c>
      <c r="BO212" s="128"/>
      <c r="BP212" s="70">
        <f t="shared" si="577"/>
        <v>0</v>
      </c>
      <c r="BQ212" s="128"/>
      <c r="BR212" s="70">
        <f t="shared" si="578"/>
        <v>0</v>
      </c>
      <c r="BS212" s="128"/>
      <c r="BT212" s="70">
        <f t="shared" si="579"/>
        <v>0</v>
      </c>
      <c r="BU212" s="128"/>
      <c r="BV212" s="70">
        <f t="shared" si="580"/>
        <v>0</v>
      </c>
      <c r="BW212" s="128"/>
      <c r="BX212" s="70">
        <f t="shared" si="581"/>
        <v>0</v>
      </c>
      <c r="BY212" s="139"/>
      <c r="BZ212" s="74">
        <f t="shared" si="582"/>
        <v>0</v>
      </c>
      <c r="CA212" s="128"/>
      <c r="CB212" s="70">
        <f t="shared" si="583"/>
        <v>0</v>
      </c>
      <c r="CC212" s="122"/>
      <c r="CD212" s="70">
        <f t="shared" si="584"/>
        <v>0</v>
      </c>
      <c r="CE212" s="128"/>
      <c r="CF212" s="70">
        <f t="shared" si="585"/>
        <v>0</v>
      </c>
      <c r="CG212" s="128"/>
      <c r="CH212" s="70">
        <f t="shared" si="586"/>
        <v>0</v>
      </c>
      <c r="CI212" s="128"/>
      <c r="CJ212" s="70">
        <f t="shared" si="587"/>
        <v>0</v>
      </c>
      <c r="CK212" s="179"/>
      <c r="CL212" s="70">
        <f t="shared" si="588"/>
        <v>0</v>
      </c>
      <c r="CM212" s="122"/>
      <c r="CN212" s="70">
        <f t="shared" si="589"/>
        <v>0</v>
      </c>
      <c r="CO212" s="128"/>
      <c r="CP212" s="70">
        <f t="shared" si="590"/>
        <v>0</v>
      </c>
      <c r="CQ212" s="128"/>
      <c r="CR212" s="70">
        <f t="shared" si="591"/>
        <v>0</v>
      </c>
      <c r="CS212" s="122"/>
      <c r="CT212" s="70">
        <f t="shared" si="592"/>
        <v>0</v>
      </c>
      <c r="CU212" s="122"/>
      <c r="CV212" s="70">
        <f t="shared" si="593"/>
        <v>0</v>
      </c>
      <c r="CW212" s="122"/>
      <c r="CX212" s="70">
        <f t="shared" si="594"/>
        <v>0</v>
      </c>
      <c r="CY212" s="128"/>
      <c r="CZ212" s="70">
        <f t="shared" si="595"/>
        <v>0</v>
      </c>
      <c r="DA212" s="128"/>
      <c r="DB212" s="70">
        <f t="shared" si="596"/>
        <v>0</v>
      </c>
      <c r="DC212" s="128"/>
      <c r="DD212" s="70">
        <f t="shared" si="597"/>
        <v>0</v>
      </c>
      <c r="DE212" s="122"/>
      <c r="DF212" s="70">
        <f t="shared" si="598"/>
        <v>0</v>
      </c>
      <c r="DG212" s="128"/>
      <c r="DH212" s="70">
        <f t="shared" si="599"/>
        <v>0</v>
      </c>
      <c r="DI212" s="128"/>
      <c r="DJ212" s="70">
        <f t="shared" si="600"/>
        <v>0</v>
      </c>
      <c r="DK212" s="128"/>
      <c r="DL212" s="70">
        <f t="shared" si="601"/>
        <v>0</v>
      </c>
      <c r="DM212" s="69"/>
      <c r="DN212" s="71">
        <f t="shared" si="602"/>
        <v>0</v>
      </c>
      <c r="DO212" s="128"/>
      <c r="DP212" s="70">
        <f t="shared" si="603"/>
        <v>0</v>
      </c>
      <c r="DQ212" s="128"/>
      <c r="DR212" s="70">
        <f t="shared" si="604"/>
        <v>0</v>
      </c>
      <c r="DS212" s="128"/>
      <c r="DT212" s="70">
        <f t="shared" si="605"/>
        <v>0</v>
      </c>
      <c r="DU212" s="128"/>
      <c r="DV212" s="70">
        <f t="shared" si="606"/>
        <v>0</v>
      </c>
      <c r="DW212" s="128"/>
      <c r="DX212" s="70">
        <f t="shared" si="607"/>
        <v>0</v>
      </c>
      <c r="DY212" s="128"/>
      <c r="DZ212" s="70">
        <f t="shared" si="608"/>
        <v>0</v>
      </c>
      <c r="EA212" s="69"/>
      <c r="EB212" s="70">
        <f t="shared" si="609"/>
        <v>0</v>
      </c>
      <c r="EC212" s="69"/>
      <c r="ED212" s="70">
        <f t="shared" si="610"/>
        <v>0</v>
      </c>
      <c r="EE212" s="128"/>
      <c r="EF212" s="70">
        <f t="shared" si="611"/>
        <v>0</v>
      </c>
      <c r="EG212" s="69"/>
      <c r="EH212" s="70">
        <f t="shared" si="612"/>
        <v>0</v>
      </c>
      <c r="EI212" s="69"/>
      <c r="EJ212" s="70">
        <f t="shared" si="613"/>
        <v>0</v>
      </c>
      <c r="EK212" s="69"/>
      <c r="EL212" s="70">
        <f t="shared" si="614"/>
        <v>0</v>
      </c>
      <c r="EM212" s="69"/>
      <c r="EN212" s="70">
        <f>EM212*E212*F212*H212*L212*EN9</f>
        <v>0</v>
      </c>
      <c r="EO212" s="75"/>
      <c r="EP212" s="75"/>
      <c r="EQ212" s="76">
        <f t="shared" si="615"/>
        <v>16</v>
      </c>
      <c r="ER212" s="76">
        <f t="shared" si="615"/>
        <v>1106600.3199999998</v>
      </c>
    </row>
    <row r="213" spans="1:148" s="221" customFormat="1" ht="30" customHeight="1" x14ac:dyDescent="0.25">
      <c r="A213" s="54"/>
      <c r="B213" s="54">
        <v>143</v>
      </c>
      <c r="C213" s="218" t="s">
        <v>587</v>
      </c>
      <c r="D213" s="156" t="s">
        <v>588</v>
      </c>
      <c r="E213" s="64">
        <v>13916</v>
      </c>
      <c r="F213" s="65">
        <v>1.57</v>
      </c>
      <c r="G213" s="66"/>
      <c r="H213" s="119">
        <v>1</v>
      </c>
      <c r="I213" s="120"/>
      <c r="J213" s="127"/>
      <c r="K213" s="118">
        <v>1.4</v>
      </c>
      <c r="L213" s="118">
        <v>1.68</v>
      </c>
      <c r="M213" s="118">
        <v>2.23</v>
      </c>
      <c r="N213" s="121">
        <v>2.57</v>
      </c>
      <c r="O213" s="128"/>
      <c r="P213" s="70">
        <f t="shared" si="552"/>
        <v>0</v>
      </c>
      <c r="Q213" s="71"/>
      <c r="R213" s="70">
        <f t="shared" si="553"/>
        <v>0</v>
      </c>
      <c r="S213" s="122"/>
      <c r="T213" s="71">
        <f t="shared" si="554"/>
        <v>0</v>
      </c>
      <c r="U213" s="128"/>
      <c r="V213" s="70">
        <f t="shared" si="555"/>
        <v>0</v>
      </c>
      <c r="W213" s="128"/>
      <c r="X213" s="71">
        <f t="shared" si="556"/>
        <v>0</v>
      </c>
      <c r="Y213" s="128"/>
      <c r="Z213" s="70">
        <f t="shared" si="557"/>
        <v>0</v>
      </c>
      <c r="AA213" s="122">
        <v>4</v>
      </c>
      <c r="AB213" s="70">
        <f t="shared" si="558"/>
        <v>122349.47200000001</v>
      </c>
      <c r="AC213" s="138"/>
      <c r="AD213" s="138"/>
      <c r="AE213" s="122"/>
      <c r="AF213" s="70">
        <f t="shared" si="559"/>
        <v>0</v>
      </c>
      <c r="AG213" s="122"/>
      <c r="AH213" s="70">
        <f t="shared" si="560"/>
        <v>0</v>
      </c>
      <c r="AI213" s="122"/>
      <c r="AJ213" s="70">
        <f t="shared" si="561"/>
        <v>0</v>
      </c>
      <c r="AK213" s="128"/>
      <c r="AL213" s="70">
        <f t="shared" si="562"/>
        <v>0</v>
      </c>
      <c r="AM213" s="122"/>
      <c r="AN213" s="71">
        <f t="shared" si="563"/>
        <v>0</v>
      </c>
      <c r="AO213" s="128"/>
      <c r="AP213" s="70">
        <f t="shared" si="564"/>
        <v>0</v>
      </c>
      <c r="AQ213" s="131"/>
      <c r="AR213" s="70">
        <f t="shared" si="565"/>
        <v>0</v>
      </c>
      <c r="AS213" s="122"/>
      <c r="AT213" s="70">
        <f t="shared" si="566"/>
        <v>0</v>
      </c>
      <c r="AU213" s="122"/>
      <c r="AV213" s="70">
        <f t="shared" si="567"/>
        <v>0</v>
      </c>
      <c r="AW213" s="128"/>
      <c r="AX213" s="70">
        <f t="shared" si="568"/>
        <v>0</v>
      </c>
      <c r="AY213" s="128">
        <v>4</v>
      </c>
      <c r="AZ213" s="71">
        <f t="shared" si="569"/>
        <v>122349.47200000001</v>
      </c>
      <c r="BA213" s="128"/>
      <c r="BB213" s="70">
        <f t="shared" si="570"/>
        <v>0</v>
      </c>
      <c r="BC213" s="128"/>
      <c r="BD213" s="70">
        <f t="shared" si="571"/>
        <v>0</v>
      </c>
      <c r="BE213" s="128"/>
      <c r="BF213" s="70">
        <f t="shared" si="572"/>
        <v>0</v>
      </c>
      <c r="BG213" s="128"/>
      <c r="BH213" s="70">
        <f t="shared" si="573"/>
        <v>0</v>
      </c>
      <c r="BI213" s="128"/>
      <c r="BJ213" s="70">
        <f t="shared" si="574"/>
        <v>0</v>
      </c>
      <c r="BK213" s="128"/>
      <c r="BL213" s="70">
        <f t="shared" si="575"/>
        <v>0</v>
      </c>
      <c r="BM213" s="128"/>
      <c r="BN213" s="70">
        <f t="shared" si="576"/>
        <v>0</v>
      </c>
      <c r="BO213" s="128"/>
      <c r="BP213" s="70">
        <f t="shared" si="577"/>
        <v>0</v>
      </c>
      <c r="BQ213" s="128"/>
      <c r="BR213" s="70">
        <f t="shared" si="578"/>
        <v>0</v>
      </c>
      <c r="BS213" s="128"/>
      <c r="BT213" s="70">
        <f t="shared" si="579"/>
        <v>0</v>
      </c>
      <c r="BU213" s="128"/>
      <c r="BV213" s="70">
        <f t="shared" si="580"/>
        <v>0</v>
      </c>
      <c r="BW213" s="128"/>
      <c r="BX213" s="70">
        <f t="shared" si="581"/>
        <v>0</v>
      </c>
      <c r="BY213" s="139"/>
      <c r="BZ213" s="74">
        <f t="shared" si="582"/>
        <v>0</v>
      </c>
      <c r="CA213" s="128"/>
      <c r="CB213" s="70">
        <f t="shared" si="583"/>
        <v>0</v>
      </c>
      <c r="CC213" s="122"/>
      <c r="CD213" s="70">
        <f t="shared" si="584"/>
        <v>0</v>
      </c>
      <c r="CE213" s="128"/>
      <c r="CF213" s="70">
        <f t="shared" si="585"/>
        <v>0</v>
      </c>
      <c r="CG213" s="128"/>
      <c r="CH213" s="70">
        <f t="shared" si="586"/>
        <v>0</v>
      </c>
      <c r="CI213" s="128"/>
      <c r="CJ213" s="70">
        <f t="shared" si="587"/>
        <v>0</v>
      </c>
      <c r="CK213" s="178"/>
      <c r="CL213" s="70">
        <f t="shared" si="588"/>
        <v>0</v>
      </c>
      <c r="CM213" s="122"/>
      <c r="CN213" s="70">
        <f t="shared" si="589"/>
        <v>0</v>
      </c>
      <c r="CO213" s="128"/>
      <c r="CP213" s="70">
        <f t="shared" si="590"/>
        <v>0</v>
      </c>
      <c r="CQ213" s="128"/>
      <c r="CR213" s="70">
        <f t="shared" si="591"/>
        <v>0</v>
      </c>
      <c r="CS213" s="122"/>
      <c r="CT213" s="70">
        <f t="shared" si="592"/>
        <v>0</v>
      </c>
      <c r="CU213" s="122"/>
      <c r="CV213" s="70">
        <f t="shared" si="593"/>
        <v>0</v>
      </c>
      <c r="CW213" s="122"/>
      <c r="CX213" s="70">
        <f t="shared" si="594"/>
        <v>0</v>
      </c>
      <c r="CY213" s="128"/>
      <c r="CZ213" s="70">
        <f t="shared" si="595"/>
        <v>0</v>
      </c>
      <c r="DA213" s="128"/>
      <c r="DB213" s="70">
        <f t="shared" si="596"/>
        <v>0</v>
      </c>
      <c r="DC213" s="128"/>
      <c r="DD213" s="70">
        <f t="shared" si="597"/>
        <v>0</v>
      </c>
      <c r="DE213" s="122"/>
      <c r="DF213" s="70">
        <f t="shared" si="598"/>
        <v>0</v>
      </c>
      <c r="DG213" s="128"/>
      <c r="DH213" s="70">
        <f t="shared" si="599"/>
        <v>0</v>
      </c>
      <c r="DI213" s="128"/>
      <c r="DJ213" s="70">
        <f t="shared" si="600"/>
        <v>0</v>
      </c>
      <c r="DK213" s="128"/>
      <c r="DL213" s="70">
        <f t="shared" si="601"/>
        <v>0</v>
      </c>
      <c r="DM213" s="69"/>
      <c r="DN213" s="71">
        <f t="shared" si="602"/>
        <v>0</v>
      </c>
      <c r="DO213" s="128"/>
      <c r="DP213" s="70">
        <f t="shared" si="603"/>
        <v>0</v>
      </c>
      <c r="DQ213" s="128"/>
      <c r="DR213" s="70">
        <f t="shared" si="604"/>
        <v>0</v>
      </c>
      <c r="DS213" s="128"/>
      <c r="DT213" s="70">
        <f t="shared" si="605"/>
        <v>0</v>
      </c>
      <c r="DU213" s="128"/>
      <c r="DV213" s="70">
        <f t="shared" si="606"/>
        <v>0</v>
      </c>
      <c r="DW213" s="128"/>
      <c r="DX213" s="70">
        <f t="shared" si="607"/>
        <v>0</v>
      </c>
      <c r="DY213" s="128"/>
      <c r="DZ213" s="70">
        <f t="shared" si="608"/>
        <v>0</v>
      </c>
      <c r="EA213" s="131"/>
      <c r="EB213" s="70">
        <f t="shared" si="609"/>
        <v>0</v>
      </c>
      <c r="EC213" s="69"/>
      <c r="ED213" s="70">
        <f t="shared" si="610"/>
        <v>0</v>
      </c>
      <c r="EE213" s="128"/>
      <c r="EF213" s="70">
        <f t="shared" si="611"/>
        <v>0</v>
      </c>
      <c r="EG213" s="69"/>
      <c r="EH213" s="70">
        <f t="shared" si="612"/>
        <v>0</v>
      </c>
      <c r="EI213" s="69"/>
      <c r="EJ213" s="70">
        <f t="shared" si="613"/>
        <v>0</v>
      </c>
      <c r="EK213" s="69"/>
      <c r="EL213" s="70">
        <f t="shared" si="614"/>
        <v>0</v>
      </c>
      <c r="EM213" s="69"/>
      <c r="EN213" s="70"/>
      <c r="EO213" s="75"/>
      <c r="EP213" s="75"/>
      <c r="EQ213" s="76">
        <f t="shared" si="615"/>
        <v>8</v>
      </c>
      <c r="ER213" s="76">
        <f t="shared" si="615"/>
        <v>244698.94400000002</v>
      </c>
    </row>
    <row r="214" spans="1:148" s="3" customFormat="1" ht="30" customHeight="1" x14ac:dyDescent="0.25">
      <c r="A214" s="54"/>
      <c r="B214" s="54">
        <v>144</v>
      </c>
      <c r="C214" s="218" t="s">
        <v>589</v>
      </c>
      <c r="D214" s="156" t="s">
        <v>590</v>
      </c>
      <c r="E214" s="64">
        <v>13916</v>
      </c>
      <c r="F214" s="65">
        <v>2.2599999999999998</v>
      </c>
      <c r="G214" s="66"/>
      <c r="H214" s="119">
        <v>1</v>
      </c>
      <c r="I214" s="120"/>
      <c r="J214" s="127"/>
      <c r="K214" s="118">
        <v>1.4</v>
      </c>
      <c r="L214" s="118">
        <v>1.68</v>
      </c>
      <c r="M214" s="118">
        <v>2.23</v>
      </c>
      <c r="N214" s="121">
        <v>2.57</v>
      </c>
      <c r="O214" s="128"/>
      <c r="P214" s="70">
        <f t="shared" si="552"/>
        <v>0</v>
      </c>
      <c r="Q214" s="122"/>
      <c r="R214" s="70">
        <f t="shared" si="553"/>
        <v>0</v>
      </c>
      <c r="S214" s="122"/>
      <c r="T214" s="71">
        <f t="shared" si="554"/>
        <v>0</v>
      </c>
      <c r="U214" s="128"/>
      <c r="V214" s="70">
        <f t="shared" si="555"/>
        <v>0</v>
      </c>
      <c r="W214" s="128"/>
      <c r="X214" s="71">
        <f t="shared" si="556"/>
        <v>0</v>
      </c>
      <c r="Y214" s="128"/>
      <c r="Z214" s="70">
        <f t="shared" si="557"/>
        <v>0</v>
      </c>
      <c r="AA214" s="122"/>
      <c r="AB214" s="70">
        <f t="shared" si="558"/>
        <v>0</v>
      </c>
      <c r="AC214" s="138"/>
      <c r="AD214" s="138"/>
      <c r="AE214" s="122"/>
      <c r="AF214" s="70">
        <f t="shared" si="559"/>
        <v>0</v>
      </c>
      <c r="AG214" s="122"/>
      <c r="AH214" s="70">
        <f t="shared" si="560"/>
        <v>0</v>
      </c>
      <c r="AI214" s="122"/>
      <c r="AJ214" s="70">
        <f t="shared" si="561"/>
        <v>0</v>
      </c>
      <c r="AK214" s="128"/>
      <c r="AL214" s="70">
        <f t="shared" si="562"/>
        <v>0</v>
      </c>
      <c r="AM214" s="122"/>
      <c r="AN214" s="71">
        <f t="shared" si="563"/>
        <v>0</v>
      </c>
      <c r="AO214" s="128"/>
      <c r="AP214" s="70">
        <f t="shared" si="564"/>
        <v>0</v>
      </c>
      <c r="AQ214" s="69"/>
      <c r="AR214" s="70">
        <f t="shared" si="565"/>
        <v>0</v>
      </c>
      <c r="AS214" s="122"/>
      <c r="AT214" s="70">
        <f t="shared" si="566"/>
        <v>0</v>
      </c>
      <c r="AU214" s="122"/>
      <c r="AV214" s="70">
        <f t="shared" si="567"/>
        <v>0</v>
      </c>
      <c r="AW214" s="128"/>
      <c r="AX214" s="70">
        <f t="shared" si="568"/>
        <v>0</v>
      </c>
      <c r="AY214" s="128"/>
      <c r="AZ214" s="71">
        <f t="shared" si="569"/>
        <v>0</v>
      </c>
      <c r="BA214" s="128"/>
      <c r="BB214" s="70">
        <f t="shared" si="570"/>
        <v>0</v>
      </c>
      <c r="BC214" s="128"/>
      <c r="BD214" s="70">
        <f t="shared" si="571"/>
        <v>0</v>
      </c>
      <c r="BE214" s="128"/>
      <c r="BF214" s="70">
        <f t="shared" si="572"/>
        <v>0</v>
      </c>
      <c r="BG214" s="128"/>
      <c r="BH214" s="70">
        <f t="shared" si="573"/>
        <v>0</v>
      </c>
      <c r="BI214" s="128"/>
      <c r="BJ214" s="70">
        <f t="shared" si="574"/>
        <v>0</v>
      </c>
      <c r="BK214" s="128"/>
      <c r="BL214" s="70">
        <f t="shared" si="575"/>
        <v>0</v>
      </c>
      <c r="BM214" s="128"/>
      <c r="BN214" s="70">
        <f t="shared" si="576"/>
        <v>0</v>
      </c>
      <c r="BO214" s="128"/>
      <c r="BP214" s="70">
        <f t="shared" si="577"/>
        <v>0</v>
      </c>
      <c r="BQ214" s="128"/>
      <c r="BR214" s="70">
        <f t="shared" si="578"/>
        <v>0</v>
      </c>
      <c r="BS214" s="128"/>
      <c r="BT214" s="70">
        <f t="shared" si="579"/>
        <v>0</v>
      </c>
      <c r="BU214" s="128"/>
      <c r="BV214" s="70">
        <f t="shared" si="580"/>
        <v>0</v>
      </c>
      <c r="BW214" s="128"/>
      <c r="BX214" s="70">
        <f t="shared" si="581"/>
        <v>0</v>
      </c>
      <c r="BY214" s="139"/>
      <c r="BZ214" s="74">
        <f t="shared" si="582"/>
        <v>0</v>
      </c>
      <c r="CA214" s="128"/>
      <c r="CB214" s="70">
        <f t="shared" si="583"/>
        <v>0</v>
      </c>
      <c r="CC214" s="122"/>
      <c r="CD214" s="70">
        <f t="shared" si="584"/>
        <v>0</v>
      </c>
      <c r="CE214" s="128"/>
      <c r="CF214" s="70">
        <f t="shared" si="585"/>
        <v>0</v>
      </c>
      <c r="CG214" s="128"/>
      <c r="CH214" s="70">
        <f t="shared" si="586"/>
        <v>0</v>
      </c>
      <c r="CI214" s="128"/>
      <c r="CJ214" s="70">
        <f t="shared" si="587"/>
        <v>0</v>
      </c>
      <c r="CK214" s="178"/>
      <c r="CL214" s="70">
        <f t="shared" si="588"/>
        <v>0</v>
      </c>
      <c r="CM214" s="122"/>
      <c r="CN214" s="70">
        <f t="shared" si="589"/>
        <v>0</v>
      </c>
      <c r="CO214" s="128"/>
      <c r="CP214" s="70">
        <f t="shared" si="590"/>
        <v>0</v>
      </c>
      <c r="CQ214" s="128"/>
      <c r="CR214" s="70">
        <f t="shared" si="591"/>
        <v>0</v>
      </c>
      <c r="CS214" s="122"/>
      <c r="CT214" s="70">
        <f t="shared" si="592"/>
        <v>0</v>
      </c>
      <c r="CU214" s="122"/>
      <c r="CV214" s="70">
        <f t="shared" si="593"/>
        <v>0</v>
      </c>
      <c r="CW214" s="122"/>
      <c r="CX214" s="70">
        <f t="shared" si="594"/>
        <v>0</v>
      </c>
      <c r="CY214" s="128"/>
      <c r="CZ214" s="70">
        <f t="shared" si="595"/>
        <v>0</v>
      </c>
      <c r="DA214" s="128"/>
      <c r="DB214" s="70">
        <f t="shared" si="596"/>
        <v>0</v>
      </c>
      <c r="DC214" s="128"/>
      <c r="DD214" s="70">
        <f t="shared" si="597"/>
        <v>0</v>
      </c>
      <c r="DE214" s="122"/>
      <c r="DF214" s="70">
        <f t="shared" si="598"/>
        <v>0</v>
      </c>
      <c r="DG214" s="128"/>
      <c r="DH214" s="70">
        <f t="shared" si="599"/>
        <v>0</v>
      </c>
      <c r="DI214" s="128"/>
      <c r="DJ214" s="70">
        <f t="shared" si="600"/>
        <v>0</v>
      </c>
      <c r="DK214" s="128"/>
      <c r="DL214" s="70">
        <f t="shared" si="601"/>
        <v>0</v>
      </c>
      <c r="DM214" s="69"/>
      <c r="DN214" s="71">
        <f t="shared" si="602"/>
        <v>0</v>
      </c>
      <c r="DO214" s="128"/>
      <c r="DP214" s="70">
        <f t="shared" si="603"/>
        <v>0</v>
      </c>
      <c r="DQ214" s="128"/>
      <c r="DR214" s="70">
        <f t="shared" si="604"/>
        <v>0</v>
      </c>
      <c r="DS214" s="128"/>
      <c r="DT214" s="70">
        <f t="shared" si="605"/>
        <v>0</v>
      </c>
      <c r="DU214" s="128"/>
      <c r="DV214" s="70">
        <f t="shared" si="606"/>
        <v>0</v>
      </c>
      <c r="DW214" s="128"/>
      <c r="DX214" s="70">
        <f t="shared" si="607"/>
        <v>0</v>
      </c>
      <c r="DY214" s="128"/>
      <c r="DZ214" s="70">
        <f t="shared" si="608"/>
        <v>0</v>
      </c>
      <c r="EA214" s="69"/>
      <c r="EB214" s="70">
        <f t="shared" si="609"/>
        <v>0</v>
      </c>
      <c r="EC214" s="69"/>
      <c r="ED214" s="70">
        <f t="shared" si="610"/>
        <v>0</v>
      </c>
      <c r="EE214" s="128"/>
      <c r="EF214" s="70">
        <f t="shared" si="611"/>
        <v>0</v>
      </c>
      <c r="EG214" s="69"/>
      <c r="EH214" s="70">
        <f t="shared" si="612"/>
        <v>0</v>
      </c>
      <c r="EI214" s="69"/>
      <c r="EJ214" s="70">
        <f t="shared" si="613"/>
        <v>0</v>
      </c>
      <c r="EK214" s="69"/>
      <c r="EL214" s="70">
        <f t="shared" si="614"/>
        <v>0</v>
      </c>
      <c r="EM214" s="69"/>
      <c r="EN214" s="70"/>
      <c r="EO214" s="75"/>
      <c r="EP214" s="75"/>
      <c r="EQ214" s="76">
        <f t="shared" si="615"/>
        <v>0</v>
      </c>
      <c r="ER214" s="76">
        <f t="shared" si="615"/>
        <v>0</v>
      </c>
    </row>
    <row r="215" spans="1:148" s="3" customFormat="1" ht="30" customHeight="1" x14ac:dyDescent="0.25">
      <c r="A215" s="54"/>
      <c r="B215" s="54">
        <v>145</v>
      </c>
      <c r="C215" s="218" t="s">
        <v>591</v>
      </c>
      <c r="D215" s="156" t="s">
        <v>592</v>
      </c>
      <c r="E215" s="64">
        <v>13916</v>
      </c>
      <c r="F215" s="65">
        <v>3.24</v>
      </c>
      <c r="G215" s="66"/>
      <c r="H215" s="119">
        <v>1</v>
      </c>
      <c r="I215" s="120"/>
      <c r="J215" s="127"/>
      <c r="K215" s="118">
        <v>1.4</v>
      </c>
      <c r="L215" s="118">
        <v>1.68</v>
      </c>
      <c r="M215" s="118">
        <v>2.23</v>
      </c>
      <c r="N215" s="121">
        <v>2.57</v>
      </c>
      <c r="O215" s="128"/>
      <c r="P215" s="70">
        <f t="shared" si="552"/>
        <v>0</v>
      </c>
      <c r="Q215" s="122"/>
      <c r="R215" s="70">
        <f t="shared" si="553"/>
        <v>0</v>
      </c>
      <c r="S215" s="122">
        <v>1</v>
      </c>
      <c r="T215" s="71">
        <f t="shared" si="554"/>
        <v>63122.976000000002</v>
      </c>
      <c r="U215" s="128"/>
      <c r="V215" s="70">
        <f t="shared" si="555"/>
        <v>0</v>
      </c>
      <c r="W215" s="128"/>
      <c r="X215" s="71">
        <f t="shared" si="556"/>
        <v>0</v>
      </c>
      <c r="Y215" s="128"/>
      <c r="Z215" s="70">
        <f t="shared" si="557"/>
        <v>0</v>
      </c>
      <c r="AA215" s="122"/>
      <c r="AB215" s="70">
        <f t="shared" si="558"/>
        <v>0</v>
      </c>
      <c r="AC215" s="138"/>
      <c r="AD215" s="138"/>
      <c r="AE215" s="122"/>
      <c r="AF215" s="70">
        <f t="shared" si="559"/>
        <v>0</v>
      </c>
      <c r="AG215" s="122"/>
      <c r="AH215" s="70">
        <f t="shared" si="560"/>
        <v>0</v>
      </c>
      <c r="AI215" s="122"/>
      <c r="AJ215" s="70">
        <f t="shared" si="561"/>
        <v>0</v>
      </c>
      <c r="AK215" s="128">
        <v>60</v>
      </c>
      <c r="AL215" s="70">
        <f t="shared" si="562"/>
        <v>3787378.56</v>
      </c>
      <c r="AM215" s="122"/>
      <c r="AN215" s="71">
        <f t="shared" si="563"/>
        <v>0</v>
      </c>
      <c r="AO215" s="128"/>
      <c r="AP215" s="70">
        <f t="shared" si="564"/>
        <v>0</v>
      </c>
      <c r="AQ215" s="69"/>
      <c r="AR215" s="70">
        <f t="shared" si="565"/>
        <v>0</v>
      </c>
      <c r="AS215" s="122"/>
      <c r="AT215" s="70">
        <f t="shared" si="566"/>
        <v>0</v>
      </c>
      <c r="AU215" s="122"/>
      <c r="AV215" s="70">
        <f t="shared" si="567"/>
        <v>0</v>
      </c>
      <c r="AW215" s="128"/>
      <c r="AX215" s="70">
        <f t="shared" si="568"/>
        <v>0</v>
      </c>
      <c r="AY215" s="128"/>
      <c r="AZ215" s="71">
        <f t="shared" si="569"/>
        <v>0</v>
      </c>
      <c r="BA215" s="128"/>
      <c r="BB215" s="70">
        <f t="shared" si="570"/>
        <v>0</v>
      </c>
      <c r="BC215" s="128"/>
      <c r="BD215" s="70">
        <f t="shared" si="571"/>
        <v>0</v>
      </c>
      <c r="BE215" s="128"/>
      <c r="BF215" s="70">
        <f t="shared" si="572"/>
        <v>0</v>
      </c>
      <c r="BG215" s="128"/>
      <c r="BH215" s="70">
        <f t="shared" si="573"/>
        <v>0</v>
      </c>
      <c r="BI215" s="128"/>
      <c r="BJ215" s="70">
        <f t="shared" si="574"/>
        <v>0</v>
      </c>
      <c r="BK215" s="128"/>
      <c r="BL215" s="70">
        <f t="shared" si="575"/>
        <v>0</v>
      </c>
      <c r="BM215" s="128"/>
      <c r="BN215" s="70">
        <f t="shared" si="576"/>
        <v>0</v>
      </c>
      <c r="BO215" s="128"/>
      <c r="BP215" s="70">
        <f t="shared" si="577"/>
        <v>0</v>
      </c>
      <c r="BQ215" s="128"/>
      <c r="BR215" s="70">
        <f t="shared" si="578"/>
        <v>0</v>
      </c>
      <c r="BS215" s="128"/>
      <c r="BT215" s="70">
        <f t="shared" si="579"/>
        <v>0</v>
      </c>
      <c r="BU215" s="128"/>
      <c r="BV215" s="70">
        <f t="shared" si="580"/>
        <v>0</v>
      </c>
      <c r="BW215" s="128"/>
      <c r="BX215" s="70">
        <f t="shared" si="581"/>
        <v>0</v>
      </c>
      <c r="BY215" s="139"/>
      <c r="BZ215" s="74">
        <f t="shared" si="582"/>
        <v>0</v>
      </c>
      <c r="CA215" s="128"/>
      <c r="CB215" s="70">
        <f t="shared" si="583"/>
        <v>0</v>
      </c>
      <c r="CC215" s="122"/>
      <c r="CD215" s="70">
        <f t="shared" si="584"/>
        <v>0</v>
      </c>
      <c r="CE215" s="128"/>
      <c r="CF215" s="70">
        <f t="shared" si="585"/>
        <v>0</v>
      </c>
      <c r="CG215" s="128"/>
      <c r="CH215" s="70">
        <f t="shared" si="586"/>
        <v>0</v>
      </c>
      <c r="CI215" s="128"/>
      <c r="CJ215" s="70">
        <f t="shared" si="587"/>
        <v>0</v>
      </c>
      <c r="CK215" s="179"/>
      <c r="CL215" s="70">
        <f t="shared" si="588"/>
        <v>0</v>
      </c>
      <c r="CM215" s="122"/>
      <c r="CN215" s="70">
        <f t="shared" si="589"/>
        <v>0</v>
      </c>
      <c r="CO215" s="128"/>
      <c r="CP215" s="70">
        <f t="shared" si="590"/>
        <v>0</v>
      </c>
      <c r="CQ215" s="128"/>
      <c r="CR215" s="70">
        <f t="shared" si="591"/>
        <v>0</v>
      </c>
      <c r="CS215" s="122"/>
      <c r="CT215" s="70">
        <f t="shared" si="592"/>
        <v>0</v>
      </c>
      <c r="CU215" s="122"/>
      <c r="CV215" s="70">
        <f t="shared" si="593"/>
        <v>0</v>
      </c>
      <c r="CW215" s="122"/>
      <c r="CX215" s="70">
        <f t="shared" si="594"/>
        <v>0</v>
      </c>
      <c r="CY215" s="128"/>
      <c r="CZ215" s="70">
        <f t="shared" si="595"/>
        <v>0</v>
      </c>
      <c r="DA215" s="128"/>
      <c r="DB215" s="70">
        <f t="shared" si="596"/>
        <v>0</v>
      </c>
      <c r="DC215" s="128"/>
      <c r="DD215" s="70">
        <f t="shared" si="597"/>
        <v>0</v>
      </c>
      <c r="DE215" s="122"/>
      <c r="DF215" s="70">
        <f t="shared" si="598"/>
        <v>0</v>
      </c>
      <c r="DG215" s="128"/>
      <c r="DH215" s="70">
        <f t="shared" si="599"/>
        <v>0</v>
      </c>
      <c r="DI215" s="128"/>
      <c r="DJ215" s="70">
        <f t="shared" si="600"/>
        <v>0</v>
      </c>
      <c r="DK215" s="128"/>
      <c r="DL215" s="70">
        <f t="shared" si="601"/>
        <v>0</v>
      </c>
      <c r="DM215" s="69"/>
      <c r="DN215" s="71">
        <f t="shared" si="602"/>
        <v>0</v>
      </c>
      <c r="DO215" s="128"/>
      <c r="DP215" s="70">
        <f t="shared" si="603"/>
        <v>0</v>
      </c>
      <c r="DQ215" s="128"/>
      <c r="DR215" s="70">
        <f t="shared" si="604"/>
        <v>0</v>
      </c>
      <c r="DS215" s="128"/>
      <c r="DT215" s="70">
        <f t="shared" si="605"/>
        <v>0</v>
      </c>
      <c r="DU215" s="128"/>
      <c r="DV215" s="70">
        <f t="shared" si="606"/>
        <v>0</v>
      </c>
      <c r="DW215" s="128"/>
      <c r="DX215" s="70">
        <f t="shared" si="607"/>
        <v>0</v>
      </c>
      <c r="DY215" s="128"/>
      <c r="DZ215" s="70">
        <f t="shared" si="608"/>
        <v>0</v>
      </c>
      <c r="EA215" s="69"/>
      <c r="EB215" s="70">
        <f t="shared" si="609"/>
        <v>0</v>
      </c>
      <c r="EC215" s="69"/>
      <c r="ED215" s="70">
        <f t="shared" si="610"/>
        <v>0</v>
      </c>
      <c r="EE215" s="128"/>
      <c r="EF215" s="70">
        <f t="shared" si="611"/>
        <v>0</v>
      </c>
      <c r="EG215" s="69"/>
      <c r="EH215" s="70">
        <f t="shared" si="612"/>
        <v>0</v>
      </c>
      <c r="EI215" s="69"/>
      <c r="EJ215" s="70">
        <f t="shared" si="613"/>
        <v>0</v>
      </c>
      <c r="EK215" s="69"/>
      <c r="EL215" s="70">
        <f t="shared" si="614"/>
        <v>0</v>
      </c>
      <c r="EM215" s="69"/>
      <c r="EN215" s="70"/>
      <c r="EO215" s="75"/>
      <c r="EP215" s="75"/>
      <c r="EQ215" s="76">
        <f t="shared" si="615"/>
        <v>61</v>
      </c>
      <c r="ER215" s="76">
        <f t="shared" si="615"/>
        <v>3850501.5359999998</v>
      </c>
    </row>
    <row r="216" spans="1:148" s="3" customFormat="1" ht="30" customHeight="1" x14ac:dyDescent="0.25">
      <c r="A216" s="54"/>
      <c r="B216" s="54">
        <v>146</v>
      </c>
      <c r="C216" s="218" t="s">
        <v>593</v>
      </c>
      <c r="D216" s="156" t="s">
        <v>594</v>
      </c>
      <c r="E216" s="64">
        <v>13916</v>
      </c>
      <c r="F216" s="65">
        <v>1.7</v>
      </c>
      <c r="G216" s="66"/>
      <c r="H216" s="119">
        <v>1</v>
      </c>
      <c r="I216" s="120"/>
      <c r="J216" s="127"/>
      <c r="K216" s="118">
        <v>1.4</v>
      </c>
      <c r="L216" s="118">
        <v>1.68</v>
      </c>
      <c r="M216" s="118">
        <v>2.23</v>
      </c>
      <c r="N216" s="121">
        <v>2.57</v>
      </c>
      <c r="O216" s="128"/>
      <c r="P216" s="70">
        <f t="shared" si="552"/>
        <v>0</v>
      </c>
      <c r="Q216" s="122"/>
      <c r="R216" s="70">
        <f t="shared" si="553"/>
        <v>0</v>
      </c>
      <c r="S216" s="122"/>
      <c r="T216" s="71">
        <f t="shared" si="554"/>
        <v>0</v>
      </c>
      <c r="U216" s="128"/>
      <c r="V216" s="70">
        <f t="shared" si="555"/>
        <v>0</v>
      </c>
      <c r="W216" s="128"/>
      <c r="X216" s="71">
        <f t="shared" si="556"/>
        <v>0</v>
      </c>
      <c r="Y216" s="128"/>
      <c r="Z216" s="70">
        <f t="shared" si="557"/>
        <v>0</v>
      </c>
      <c r="AA216" s="122"/>
      <c r="AB216" s="70">
        <f t="shared" si="558"/>
        <v>0</v>
      </c>
      <c r="AC216" s="138"/>
      <c r="AD216" s="138"/>
      <c r="AE216" s="122"/>
      <c r="AF216" s="70">
        <f t="shared" si="559"/>
        <v>0</v>
      </c>
      <c r="AG216" s="122"/>
      <c r="AH216" s="70">
        <f t="shared" si="560"/>
        <v>0</v>
      </c>
      <c r="AI216" s="122"/>
      <c r="AJ216" s="70">
        <f t="shared" si="561"/>
        <v>0</v>
      </c>
      <c r="AK216" s="128"/>
      <c r="AL216" s="70">
        <f t="shared" si="562"/>
        <v>0</v>
      </c>
      <c r="AM216" s="122"/>
      <c r="AN216" s="71">
        <f t="shared" si="563"/>
        <v>0</v>
      </c>
      <c r="AO216" s="128"/>
      <c r="AP216" s="70">
        <f t="shared" si="564"/>
        <v>0</v>
      </c>
      <c r="AQ216" s="128"/>
      <c r="AR216" s="70">
        <f t="shared" si="565"/>
        <v>0</v>
      </c>
      <c r="AS216" s="122"/>
      <c r="AT216" s="70">
        <f t="shared" si="566"/>
        <v>0</v>
      </c>
      <c r="AU216" s="122"/>
      <c r="AV216" s="70">
        <f t="shared" si="567"/>
        <v>0</v>
      </c>
      <c r="AW216" s="128"/>
      <c r="AX216" s="70">
        <f t="shared" si="568"/>
        <v>0</v>
      </c>
      <c r="AY216" s="128"/>
      <c r="AZ216" s="71">
        <f t="shared" si="569"/>
        <v>0</v>
      </c>
      <c r="BA216" s="128"/>
      <c r="BB216" s="70">
        <f t="shared" si="570"/>
        <v>0</v>
      </c>
      <c r="BC216" s="128"/>
      <c r="BD216" s="70">
        <f t="shared" si="571"/>
        <v>0</v>
      </c>
      <c r="BE216" s="128"/>
      <c r="BF216" s="70">
        <f t="shared" si="572"/>
        <v>0</v>
      </c>
      <c r="BG216" s="150"/>
      <c r="BH216" s="70">
        <f t="shared" si="573"/>
        <v>0</v>
      </c>
      <c r="BI216" s="128"/>
      <c r="BJ216" s="70">
        <f t="shared" si="574"/>
        <v>0</v>
      </c>
      <c r="BK216" s="128"/>
      <c r="BL216" s="70">
        <f t="shared" si="575"/>
        <v>0</v>
      </c>
      <c r="BM216" s="128"/>
      <c r="BN216" s="70">
        <f t="shared" si="576"/>
        <v>0</v>
      </c>
      <c r="BO216" s="128"/>
      <c r="BP216" s="70">
        <f t="shared" si="577"/>
        <v>0</v>
      </c>
      <c r="BQ216" s="128"/>
      <c r="BR216" s="70">
        <f t="shared" si="578"/>
        <v>0</v>
      </c>
      <c r="BS216" s="128"/>
      <c r="BT216" s="70">
        <f t="shared" si="579"/>
        <v>0</v>
      </c>
      <c r="BU216" s="128"/>
      <c r="BV216" s="70">
        <f t="shared" si="580"/>
        <v>0</v>
      </c>
      <c r="BW216" s="128"/>
      <c r="BX216" s="70">
        <f t="shared" si="581"/>
        <v>0</v>
      </c>
      <c r="BY216" s="139"/>
      <c r="BZ216" s="74">
        <f t="shared" si="582"/>
        <v>0</v>
      </c>
      <c r="CA216" s="128"/>
      <c r="CB216" s="70">
        <f t="shared" si="583"/>
        <v>0</v>
      </c>
      <c r="CC216" s="122"/>
      <c r="CD216" s="70">
        <f t="shared" si="584"/>
        <v>0</v>
      </c>
      <c r="CE216" s="128"/>
      <c r="CF216" s="70">
        <f t="shared" si="585"/>
        <v>0</v>
      </c>
      <c r="CG216" s="128"/>
      <c r="CH216" s="70">
        <f t="shared" si="586"/>
        <v>0</v>
      </c>
      <c r="CI216" s="150"/>
      <c r="CJ216" s="70">
        <f t="shared" si="587"/>
        <v>0</v>
      </c>
      <c r="CK216" s="180"/>
      <c r="CL216" s="70">
        <f t="shared" si="588"/>
        <v>0</v>
      </c>
      <c r="CM216" s="122"/>
      <c r="CN216" s="70">
        <f t="shared" si="589"/>
        <v>0</v>
      </c>
      <c r="CO216" s="128"/>
      <c r="CP216" s="70">
        <f t="shared" si="590"/>
        <v>0</v>
      </c>
      <c r="CQ216" s="128"/>
      <c r="CR216" s="70">
        <f t="shared" si="591"/>
        <v>0</v>
      </c>
      <c r="CS216" s="122"/>
      <c r="CT216" s="70">
        <f t="shared" si="592"/>
        <v>0</v>
      </c>
      <c r="CU216" s="129"/>
      <c r="CV216" s="70">
        <f t="shared" si="593"/>
        <v>0</v>
      </c>
      <c r="CW216" s="122"/>
      <c r="CX216" s="70">
        <f t="shared" si="594"/>
        <v>0</v>
      </c>
      <c r="CY216" s="128"/>
      <c r="CZ216" s="70">
        <f t="shared" si="595"/>
        <v>0</v>
      </c>
      <c r="DA216" s="128"/>
      <c r="DB216" s="70">
        <f t="shared" si="596"/>
        <v>0</v>
      </c>
      <c r="DC216" s="150"/>
      <c r="DD216" s="70">
        <f t="shared" si="597"/>
        <v>0</v>
      </c>
      <c r="DE216" s="122"/>
      <c r="DF216" s="70">
        <f t="shared" si="598"/>
        <v>0</v>
      </c>
      <c r="DG216" s="128"/>
      <c r="DH216" s="70">
        <f t="shared" si="599"/>
        <v>0</v>
      </c>
      <c r="DI216" s="150"/>
      <c r="DJ216" s="70">
        <f t="shared" si="600"/>
        <v>0</v>
      </c>
      <c r="DK216" s="128"/>
      <c r="DL216" s="70">
        <f t="shared" si="601"/>
        <v>0</v>
      </c>
      <c r="DM216" s="69"/>
      <c r="DN216" s="71">
        <f t="shared" si="602"/>
        <v>0</v>
      </c>
      <c r="DO216" s="128"/>
      <c r="DP216" s="70">
        <f t="shared" si="603"/>
        <v>0</v>
      </c>
      <c r="DQ216" s="128"/>
      <c r="DR216" s="70">
        <f t="shared" si="604"/>
        <v>0</v>
      </c>
      <c r="DS216" s="128"/>
      <c r="DT216" s="70">
        <f t="shared" si="605"/>
        <v>0</v>
      </c>
      <c r="DU216" s="150"/>
      <c r="DV216" s="70">
        <f t="shared" si="606"/>
        <v>0</v>
      </c>
      <c r="DW216" s="150"/>
      <c r="DX216" s="70">
        <f t="shared" si="607"/>
        <v>0</v>
      </c>
      <c r="DY216" s="128"/>
      <c r="DZ216" s="70">
        <f t="shared" si="608"/>
        <v>0</v>
      </c>
      <c r="EA216" s="69"/>
      <c r="EB216" s="70">
        <f t="shared" si="609"/>
        <v>0</v>
      </c>
      <c r="EC216" s="69"/>
      <c r="ED216" s="70">
        <f t="shared" si="610"/>
        <v>0</v>
      </c>
      <c r="EE216" s="128"/>
      <c r="EF216" s="70">
        <f t="shared" si="611"/>
        <v>0</v>
      </c>
      <c r="EG216" s="69"/>
      <c r="EH216" s="70">
        <f t="shared" si="612"/>
        <v>0</v>
      </c>
      <c r="EI216" s="69"/>
      <c r="EJ216" s="70">
        <f t="shared" si="613"/>
        <v>0</v>
      </c>
      <c r="EK216" s="69"/>
      <c r="EL216" s="70">
        <f t="shared" si="614"/>
        <v>0</v>
      </c>
      <c r="EM216" s="69"/>
      <c r="EN216" s="70"/>
      <c r="EO216" s="75"/>
      <c r="EP216" s="75"/>
      <c r="EQ216" s="76">
        <f t="shared" si="615"/>
        <v>0</v>
      </c>
      <c r="ER216" s="76">
        <f t="shared" si="615"/>
        <v>0</v>
      </c>
    </row>
    <row r="217" spans="1:148" s="3" customFormat="1" ht="30" customHeight="1" x14ac:dyDescent="0.25">
      <c r="A217" s="54"/>
      <c r="B217" s="54">
        <v>147</v>
      </c>
      <c r="C217" s="218" t="s">
        <v>595</v>
      </c>
      <c r="D217" s="158" t="s">
        <v>596</v>
      </c>
      <c r="E217" s="64">
        <v>13916</v>
      </c>
      <c r="F217" s="65">
        <v>2.06</v>
      </c>
      <c r="G217" s="66"/>
      <c r="H217" s="119">
        <v>1</v>
      </c>
      <c r="I217" s="120"/>
      <c r="J217" s="127"/>
      <c r="K217" s="118">
        <v>1.4</v>
      </c>
      <c r="L217" s="118">
        <v>1.68</v>
      </c>
      <c r="M217" s="118">
        <v>2.23</v>
      </c>
      <c r="N217" s="121">
        <v>2.57</v>
      </c>
      <c r="O217" s="128"/>
      <c r="P217" s="70">
        <f t="shared" si="552"/>
        <v>0</v>
      </c>
      <c r="Q217" s="122"/>
      <c r="R217" s="70">
        <f t="shared" si="553"/>
        <v>0</v>
      </c>
      <c r="S217" s="122"/>
      <c r="T217" s="71">
        <f t="shared" si="554"/>
        <v>0</v>
      </c>
      <c r="U217" s="128"/>
      <c r="V217" s="70">
        <f t="shared" si="555"/>
        <v>0</v>
      </c>
      <c r="W217" s="128"/>
      <c r="X217" s="71">
        <f t="shared" si="556"/>
        <v>0</v>
      </c>
      <c r="Y217" s="128"/>
      <c r="Z217" s="70">
        <f t="shared" si="557"/>
        <v>0</v>
      </c>
      <c r="AA217" s="122"/>
      <c r="AB217" s="70">
        <f t="shared" si="558"/>
        <v>0</v>
      </c>
      <c r="AC217" s="138"/>
      <c r="AD217" s="138"/>
      <c r="AE217" s="122"/>
      <c r="AF217" s="70">
        <f t="shared" si="559"/>
        <v>0</v>
      </c>
      <c r="AG217" s="122"/>
      <c r="AH217" s="70">
        <f t="shared" si="560"/>
        <v>0</v>
      </c>
      <c r="AI217" s="122"/>
      <c r="AJ217" s="70">
        <f t="shared" si="561"/>
        <v>0</v>
      </c>
      <c r="AK217" s="128"/>
      <c r="AL217" s="70">
        <f t="shared" si="562"/>
        <v>0</v>
      </c>
      <c r="AM217" s="122"/>
      <c r="AN217" s="71">
        <f t="shared" si="563"/>
        <v>0</v>
      </c>
      <c r="AO217" s="128"/>
      <c r="AP217" s="70">
        <f t="shared" si="564"/>
        <v>0</v>
      </c>
      <c r="AQ217" s="128"/>
      <c r="AR217" s="70">
        <f t="shared" si="565"/>
        <v>0</v>
      </c>
      <c r="AS217" s="122"/>
      <c r="AT217" s="70">
        <f t="shared" si="566"/>
        <v>0</v>
      </c>
      <c r="AU217" s="122"/>
      <c r="AV217" s="70">
        <f t="shared" si="567"/>
        <v>0</v>
      </c>
      <c r="AW217" s="128"/>
      <c r="AX217" s="70">
        <f t="shared" si="568"/>
        <v>0</v>
      </c>
      <c r="AY217" s="128"/>
      <c r="AZ217" s="71">
        <f t="shared" si="569"/>
        <v>0</v>
      </c>
      <c r="BA217" s="128"/>
      <c r="BB217" s="70">
        <f t="shared" si="570"/>
        <v>0</v>
      </c>
      <c r="BC217" s="128"/>
      <c r="BD217" s="70">
        <f t="shared" si="571"/>
        <v>0</v>
      </c>
      <c r="BE217" s="128"/>
      <c r="BF217" s="70">
        <f t="shared" si="572"/>
        <v>0</v>
      </c>
      <c r="BG217" s="128"/>
      <c r="BH217" s="70">
        <f t="shared" si="573"/>
        <v>0</v>
      </c>
      <c r="BI217" s="128"/>
      <c r="BJ217" s="70">
        <f t="shared" si="574"/>
        <v>0</v>
      </c>
      <c r="BK217" s="128"/>
      <c r="BL217" s="70">
        <f t="shared" si="575"/>
        <v>0</v>
      </c>
      <c r="BM217" s="128"/>
      <c r="BN217" s="70">
        <f t="shared" si="576"/>
        <v>0</v>
      </c>
      <c r="BO217" s="128"/>
      <c r="BP217" s="70">
        <f t="shared" si="577"/>
        <v>0</v>
      </c>
      <c r="BQ217" s="128"/>
      <c r="BR217" s="70">
        <f t="shared" si="578"/>
        <v>0</v>
      </c>
      <c r="BS217" s="128"/>
      <c r="BT217" s="70">
        <f t="shared" si="579"/>
        <v>0</v>
      </c>
      <c r="BU217" s="128"/>
      <c r="BV217" s="70">
        <f t="shared" si="580"/>
        <v>0</v>
      </c>
      <c r="BW217" s="128"/>
      <c r="BX217" s="70">
        <f t="shared" si="581"/>
        <v>0</v>
      </c>
      <c r="BY217" s="139"/>
      <c r="BZ217" s="74">
        <f t="shared" si="582"/>
        <v>0</v>
      </c>
      <c r="CA217" s="128"/>
      <c r="CB217" s="70">
        <f t="shared" si="583"/>
        <v>0</v>
      </c>
      <c r="CC217" s="122"/>
      <c r="CD217" s="70">
        <f t="shared" si="584"/>
        <v>0</v>
      </c>
      <c r="CE217" s="128"/>
      <c r="CF217" s="70">
        <f t="shared" si="585"/>
        <v>0</v>
      </c>
      <c r="CG217" s="128"/>
      <c r="CH217" s="70">
        <f t="shared" si="586"/>
        <v>0</v>
      </c>
      <c r="CI217" s="128"/>
      <c r="CJ217" s="70">
        <f t="shared" si="587"/>
        <v>0</v>
      </c>
      <c r="CK217" s="178"/>
      <c r="CL217" s="70">
        <f t="shared" si="588"/>
        <v>0</v>
      </c>
      <c r="CM217" s="122"/>
      <c r="CN217" s="70">
        <f t="shared" si="589"/>
        <v>0</v>
      </c>
      <c r="CO217" s="128"/>
      <c r="CP217" s="70">
        <f t="shared" si="590"/>
        <v>0</v>
      </c>
      <c r="CQ217" s="128"/>
      <c r="CR217" s="70">
        <f t="shared" si="591"/>
        <v>0</v>
      </c>
      <c r="CS217" s="122"/>
      <c r="CT217" s="70">
        <f t="shared" si="592"/>
        <v>0</v>
      </c>
      <c r="CU217" s="122"/>
      <c r="CV217" s="70">
        <f t="shared" si="593"/>
        <v>0</v>
      </c>
      <c r="CW217" s="122"/>
      <c r="CX217" s="70">
        <f t="shared" si="594"/>
        <v>0</v>
      </c>
      <c r="CY217" s="128"/>
      <c r="CZ217" s="70">
        <f t="shared" si="595"/>
        <v>0</v>
      </c>
      <c r="DA217" s="128"/>
      <c r="DB217" s="70">
        <f t="shared" si="596"/>
        <v>0</v>
      </c>
      <c r="DC217" s="128"/>
      <c r="DD217" s="70">
        <f t="shared" si="597"/>
        <v>0</v>
      </c>
      <c r="DE217" s="122"/>
      <c r="DF217" s="70">
        <f t="shared" si="598"/>
        <v>0</v>
      </c>
      <c r="DG217" s="128"/>
      <c r="DH217" s="70">
        <f t="shared" si="599"/>
        <v>0</v>
      </c>
      <c r="DI217" s="128"/>
      <c r="DJ217" s="70">
        <f t="shared" si="600"/>
        <v>0</v>
      </c>
      <c r="DK217" s="128"/>
      <c r="DL217" s="70">
        <f t="shared" si="601"/>
        <v>0</v>
      </c>
      <c r="DM217" s="69"/>
      <c r="DN217" s="71">
        <f t="shared" si="602"/>
        <v>0</v>
      </c>
      <c r="DO217" s="128"/>
      <c r="DP217" s="70">
        <f t="shared" si="603"/>
        <v>0</v>
      </c>
      <c r="DQ217" s="128"/>
      <c r="DR217" s="70">
        <f t="shared" si="604"/>
        <v>0</v>
      </c>
      <c r="DS217" s="128"/>
      <c r="DT217" s="70">
        <f t="shared" si="605"/>
        <v>0</v>
      </c>
      <c r="DU217" s="128"/>
      <c r="DV217" s="70">
        <f t="shared" si="606"/>
        <v>0</v>
      </c>
      <c r="DW217" s="128"/>
      <c r="DX217" s="70">
        <f t="shared" si="607"/>
        <v>0</v>
      </c>
      <c r="DY217" s="128"/>
      <c r="DZ217" s="70">
        <f t="shared" si="608"/>
        <v>0</v>
      </c>
      <c r="EA217" s="69"/>
      <c r="EB217" s="70">
        <f t="shared" si="609"/>
        <v>0</v>
      </c>
      <c r="EC217" s="69"/>
      <c r="ED217" s="70">
        <f t="shared" si="610"/>
        <v>0</v>
      </c>
      <c r="EE217" s="128"/>
      <c r="EF217" s="70">
        <f t="shared" si="611"/>
        <v>0</v>
      </c>
      <c r="EG217" s="69"/>
      <c r="EH217" s="70">
        <f t="shared" si="612"/>
        <v>0</v>
      </c>
      <c r="EI217" s="69"/>
      <c r="EJ217" s="70">
        <f t="shared" si="613"/>
        <v>0</v>
      </c>
      <c r="EK217" s="69"/>
      <c r="EL217" s="70">
        <f t="shared" si="614"/>
        <v>0</v>
      </c>
      <c r="EM217" s="69"/>
      <c r="EN217" s="70"/>
      <c r="EO217" s="75"/>
      <c r="EP217" s="75"/>
      <c r="EQ217" s="76">
        <f t="shared" si="615"/>
        <v>0</v>
      </c>
      <c r="ER217" s="76">
        <f t="shared" si="615"/>
        <v>0</v>
      </c>
    </row>
    <row r="218" spans="1:148" s="221" customFormat="1" ht="30" customHeight="1" x14ac:dyDescent="0.25">
      <c r="A218" s="54"/>
      <c r="B218" s="54">
        <v>148</v>
      </c>
      <c r="C218" s="218" t="s">
        <v>597</v>
      </c>
      <c r="D218" s="158" t="s">
        <v>598</v>
      </c>
      <c r="E218" s="64">
        <v>13916</v>
      </c>
      <c r="F218" s="65">
        <v>2.17</v>
      </c>
      <c r="G218" s="66"/>
      <c r="H218" s="119">
        <v>1</v>
      </c>
      <c r="I218" s="120"/>
      <c r="J218" s="127"/>
      <c r="K218" s="118">
        <v>1.4</v>
      </c>
      <c r="L218" s="118">
        <v>1.68</v>
      </c>
      <c r="M218" s="118">
        <v>2.23</v>
      </c>
      <c r="N218" s="121">
        <v>2.57</v>
      </c>
      <c r="O218" s="128"/>
      <c r="P218" s="70">
        <f t="shared" si="552"/>
        <v>0</v>
      </c>
      <c r="Q218" s="122"/>
      <c r="R218" s="70">
        <f t="shared" si="553"/>
        <v>0</v>
      </c>
      <c r="S218" s="122"/>
      <c r="T218" s="71">
        <f t="shared" si="554"/>
        <v>0</v>
      </c>
      <c r="U218" s="128"/>
      <c r="V218" s="70">
        <f t="shared" si="555"/>
        <v>0</v>
      </c>
      <c r="W218" s="128"/>
      <c r="X218" s="71">
        <f t="shared" si="556"/>
        <v>0</v>
      </c>
      <c r="Y218" s="128"/>
      <c r="Z218" s="70">
        <f t="shared" si="557"/>
        <v>0</v>
      </c>
      <c r="AA218" s="122"/>
      <c r="AB218" s="70">
        <f t="shared" si="558"/>
        <v>0</v>
      </c>
      <c r="AC218" s="138"/>
      <c r="AD218" s="138"/>
      <c r="AE218" s="122"/>
      <c r="AF218" s="70">
        <f t="shared" si="559"/>
        <v>0</v>
      </c>
      <c r="AG218" s="122"/>
      <c r="AH218" s="70">
        <f t="shared" si="560"/>
        <v>0</v>
      </c>
      <c r="AI218" s="122"/>
      <c r="AJ218" s="70">
        <f t="shared" si="561"/>
        <v>0</v>
      </c>
      <c r="AK218" s="128"/>
      <c r="AL218" s="70">
        <f t="shared" si="562"/>
        <v>0</v>
      </c>
      <c r="AM218" s="122"/>
      <c r="AN218" s="71">
        <f t="shared" si="563"/>
        <v>0</v>
      </c>
      <c r="AO218" s="128"/>
      <c r="AP218" s="70">
        <f t="shared" si="564"/>
        <v>0</v>
      </c>
      <c r="AQ218" s="141"/>
      <c r="AR218" s="70">
        <f t="shared" si="565"/>
        <v>0</v>
      </c>
      <c r="AS218" s="122"/>
      <c r="AT218" s="70">
        <f t="shared" si="566"/>
        <v>0</v>
      </c>
      <c r="AU218" s="122"/>
      <c r="AV218" s="70">
        <f t="shared" si="567"/>
        <v>0</v>
      </c>
      <c r="AW218" s="128"/>
      <c r="AX218" s="70">
        <f t="shared" si="568"/>
        <v>0</v>
      </c>
      <c r="AY218" s="128">
        <v>4</v>
      </c>
      <c r="AZ218" s="71">
        <f t="shared" si="569"/>
        <v>169107.23199999999</v>
      </c>
      <c r="BA218" s="128"/>
      <c r="BB218" s="70">
        <f t="shared" si="570"/>
        <v>0</v>
      </c>
      <c r="BC218" s="128"/>
      <c r="BD218" s="70">
        <f t="shared" si="571"/>
        <v>0</v>
      </c>
      <c r="BE218" s="128"/>
      <c r="BF218" s="70">
        <f t="shared" si="572"/>
        <v>0</v>
      </c>
      <c r="BG218" s="128"/>
      <c r="BH218" s="70">
        <f t="shared" si="573"/>
        <v>0</v>
      </c>
      <c r="BI218" s="128"/>
      <c r="BJ218" s="70">
        <f t="shared" si="574"/>
        <v>0</v>
      </c>
      <c r="BK218" s="128"/>
      <c r="BL218" s="70">
        <f t="shared" si="575"/>
        <v>0</v>
      </c>
      <c r="BM218" s="128"/>
      <c r="BN218" s="70">
        <f t="shared" si="576"/>
        <v>0</v>
      </c>
      <c r="BO218" s="128"/>
      <c r="BP218" s="70">
        <f t="shared" si="577"/>
        <v>0</v>
      </c>
      <c r="BQ218" s="128"/>
      <c r="BR218" s="70">
        <f t="shared" si="578"/>
        <v>0</v>
      </c>
      <c r="BS218" s="128"/>
      <c r="BT218" s="70">
        <f t="shared" si="579"/>
        <v>0</v>
      </c>
      <c r="BU218" s="128"/>
      <c r="BV218" s="70">
        <f t="shared" si="580"/>
        <v>0</v>
      </c>
      <c r="BW218" s="128"/>
      <c r="BX218" s="70">
        <f t="shared" si="581"/>
        <v>0</v>
      </c>
      <c r="BY218" s="139"/>
      <c r="BZ218" s="74">
        <f t="shared" si="582"/>
        <v>0</v>
      </c>
      <c r="CA218" s="128"/>
      <c r="CB218" s="70">
        <f t="shared" si="583"/>
        <v>0</v>
      </c>
      <c r="CC218" s="122"/>
      <c r="CD218" s="70">
        <f t="shared" si="584"/>
        <v>0</v>
      </c>
      <c r="CE218" s="128"/>
      <c r="CF218" s="70">
        <f t="shared" si="585"/>
        <v>0</v>
      </c>
      <c r="CG218" s="128"/>
      <c r="CH218" s="70">
        <f t="shared" si="586"/>
        <v>0</v>
      </c>
      <c r="CI218" s="128"/>
      <c r="CJ218" s="70">
        <f t="shared" si="587"/>
        <v>0</v>
      </c>
      <c r="CK218" s="178">
        <v>3</v>
      </c>
      <c r="CL218" s="70">
        <f t="shared" si="588"/>
        <v>126830.424</v>
      </c>
      <c r="CM218" s="122"/>
      <c r="CN218" s="70">
        <f t="shared" si="589"/>
        <v>0</v>
      </c>
      <c r="CO218" s="128"/>
      <c r="CP218" s="70">
        <f t="shared" si="590"/>
        <v>0</v>
      </c>
      <c r="CQ218" s="128"/>
      <c r="CR218" s="70">
        <f t="shared" si="591"/>
        <v>0</v>
      </c>
      <c r="CS218" s="122"/>
      <c r="CT218" s="70">
        <f t="shared" si="592"/>
        <v>0</v>
      </c>
      <c r="CU218" s="122"/>
      <c r="CV218" s="70">
        <f t="shared" si="593"/>
        <v>0</v>
      </c>
      <c r="CW218" s="122"/>
      <c r="CX218" s="70">
        <f t="shared" si="594"/>
        <v>0</v>
      </c>
      <c r="CY218" s="128"/>
      <c r="CZ218" s="70">
        <f t="shared" si="595"/>
        <v>0</v>
      </c>
      <c r="DA218" s="128"/>
      <c r="DB218" s="70">
        <f t="shared" si="596"/>
        <v>0</v>
      </c>
      <c r="DC218" s="128"/>
      <c r="DD218" s="70">
        <f t="shared" si="597"/>
        <v>0</v>
      </c>
      <c r="DE218" s="122"/>
      <c r="DF218" s="70">
        <f t="shared" si="598"/>
        <v>0</v>
      </c>
      <c r="DG218" s="128"/>
      <c r="DH218" s="70">
        <f t="shared" si="599"/>
        <v>0</v>
      </c>
      <c r="DI218" s="128"/>
      <c r="DJ218" s="70">
        <f t="shared" si="600"/>
        <v>0</v>
      </c>
      <c r="DK218" s="128"/>
      <c r="DL218" s="70">
        <f t="shared" si="601"/>
        <v>0</v>
      </c>
      <c r="DM218" s="69"/>
      <c r="DN218" s="71">
        <f t="shared" si="602"/>
        <v>0</v>
      </c>
      <c r="DO218" s="128"/>
      <c r="DP218" s="70">
        <f t="shared" si="603"/>
        <v>0</v>
      </c>
      <c r="DQ218" s="128"/>
      <c r="DR218" s="70">
        <f t="shared" si="604"/>
        <v>0</v>
      </c>
      <c r="DS218" s="128"/>
      <c r="DT218" s="70">
        <f t="shared" si="605"/>
        <v>0</v>
      </c>
      <c r="DU218" s="128"/>
      <c r="DV218" s="70">
        <f t="shared" si="606"/>
        <v>0</v>
      </c>
      <c r="DW218" s="128"/>
      <c r="DX218" s="70">
        <f t="shared" si="607"/>
        <v>0</v>
      </c>
      <c r="DY218" s="128"/>
      <c r="DZ218" s="70">
        <f t="shared" si="608"/>
        <v>0</v>
      </c>
      <c r="EA218" s="141"/>
      <c r="EB218" s="70">
        <f t="shared" si="609"/>
        <v>0</v>
      </c>
      <c r="EC218" s="69"/>
      <c r="ED218" s="70">
        <f t="shared" si="610"/>
        <v>0</v>
      </c>
      <c r="EE218" s="128"/>
      <c r="EF218" s="70">
        <f t="shared" si="611"/>
        <v>0</v>
      </c>
      <c r="EG218" s="69"/>
      <c r="EH218" s="70">
        <f t="shared" si="612"/>
        <v>0</v>
      </c>
      <c r="EI218" s="69"/>
      <c r="EJ218" s="70">
        <f t="shared" si="613"/>
        <v>0</v>
      </c>
      <c r="EK218" s="69"/>
      <c r="EL218" s="70">
        <f t="shared" si="614"/>
        <v>0</v>
      </c>
      <c r="EM218" s="69"/>
      <c r="EN218" s="70"/>
      <c r="EO218" s="75"/>
      <c r="EP218" s="75"/>
      <c r="EQ218" s="76">
        <f t="shared" si="615"/>
        <v>7</v>
      </c>
      <c r="ER218" s="76">
        <f t="shared" si="615"/>
        <v>295937.65599999996</v>
      </c>
    </row>
    <row r="219" spans="1:148" s="116" customFormat="1" ht="15" customHeight="1" x14ac:dyDescent="0.25">
      <c r="A219" s="53">
        <v>33</v>
      </c>
      <c r="B219" s="53"/>
      <c r="C219" s="77" t="s">
        <v>599</v>
      </c>
      <c r="D219" s="157" t="s">
        <v>600</v>
      </c>
      <c r="E219" s="64">
        <v>13916</v>
      </c>
      <c r="F219" s="124"/>
      <c r="G219" s="66"/>
      <c r="H219" s="57"/>
      <c r="I219" s="112"/>
      <c r="J219" s="113"/>
      <c r="K219" s="125">
        <v>1.4</v>
      </c>
      <c r="L219" s="125">
        <v>1.68</v>
      </c>
      <c r="M219" s="125">
        <v>2.23</v>
      </c>
      <c r="N219" s="115">
        <v>2.57</v>
      </c>
      <c r="O219" s="142">
        <f>O220</f>
        <v>0</v>
      </c>
      <c r="P219" s="142">
        <f t="shared" ref="P219:CA219" si="616">P220</f>
        <v>0</v>
      </c>
      <c r="Q219" s="142">
        <f t="shared" si="616"/>
        <v>0</v>
      </c>
      <c r="R219" s="142">
        <f t="shared" si="616"/>
        <v>0</v>
      </c>
      <c r="S219" s="142">
        <f t="shared" si="616"/>
        <v>0</v>
      </c>
      <c r="T219" s="142">
        <f t="shared" si="616"/>
        <v>0</v>
      </c>
      <c r="U219" s="142">
        <f t="shared" si="616"/>
        <v>0</v>
      </c>
      <c r="V219" s="142">
        <f t="shared" si="616"/>
        <v>0</v>
      </c>
      <c r="W219" s="142">
        <f t="shared" si="616"/>
        <v>0</v>
      </c>
      <c r="X219" s="142">
        <f t="shared" si="616"/>
        <v>0</v>
      </c>
      <c r="Y219" s="142">
        <f t="shared" si="616"/>
        <v>0</v>
      </c>
      <c r="Z219" s="142">
        <f t="shared" si="616"/>
        <v>0</v>
      </c>
      <c r="AA219" s="142">
        <f t="shared" si="616"/>
        <v>0</v>
      </c>
      <c r="AB219" s="142">
        <f t="shared" si="616"/>
        <v>0</v>
      </c>
      <c r="AC219" s="142">
        <f t="shared" si="616"/>
        <v>0</v>
      </c>
      <c r="AD219" s="142">
        <f t="shared" si="616"/>
        <v>0</v>
      </c>
      <c r="AE219" s="142">
        <f t="shared" si="616"/>
        <v>0</v>
      </c>
      <c r="AF219" s="142">
        <f t="shared" si="616"/>
        <v>0</v>
      </c>
      <c r="AG219" s="142">
        <f t="shared" si="616"/>
        <v>0</v>
      </c>
      <c r="AH219" s="142">
        <f t="shared" si="616"/>
        <v>0</v>
      </c>
      <c r="AI219" s="142">
        <f t="shared" si="616"/>
        <v>0</v>
      </c>
      <c r="AJ219" s="142">
        <f t="shared" si="616"/>
        <v>0</v>
      </c>
      <c r="AK219" s="142">
        <f t="shared" si="616"/>
        <v>0</v>
      </c>
      <c r="AL219" s="142">
        <f t="shared" si="616"/>
        <v>0</v>
      </c>
      <c r="AM219" s="142">
        <f t="shared" si="616"/>
        <v>0</v>
      </c>
      <c r="AN219" s="142">
        <f t="shared" si="616"/>
        <v>0</v>
      </c>
      <c r="AO219" s="142">
        <f t="shared" si="616"/>
        <v>0</v>
      </c>
      <c r="AP219" s="142">
        <f t="shared" si="616"/>
        <v>0</v>
      </c>
      <c r="AQ219" s="142">
        <f t="shared" si="616"/>
        <v>0</v>
      </c>
      <c r="AR219" s="142">
        <f t="shared" si="616"/>
        <v>0</v>
      </c>
      <c r="AS219" s="142">
        <f t="shared" si="616"/>
        <v>0</v>
      </c>
      <c r="AT219" s="142">
        <f t="shared" si="616"/>
        <v>0</v>
      </c>
      <c r="AU219" s="142">
        <f t="shared" si="616"/>
        <v>0</v>
      </c>
      <c r="AV219" s="142">
        <f t="shared" si="616"/>
        <v>0</v>
      </c>
      <c r="AW219" s="142">
        <f t="shared" si="616"/>
        <v>0</v>
      </c>
      <c r="AX219" s="142">
        <f t="shared" si="616"/>
        <v>0</v>
      </c>
      <c r="AY219" s="142">
        <f t="shared" si="616"/>
        <v>0</v>
      </c>
      <c r="AZ219" s="142">
        <f t="shared" si="616"/>
        <v>0</v>
      </c>
      <c r="BA219" s="142">
        <f t="shared" si="616"/>
        <v>0</v>
      </c>
      <c r="BB219" s="142">
        <f t="shared" si="616"/>
        <v>0</v>
      </c>
      <c r="BC219" s="142">
        <f t="shared" si="616"/>
        <v>0</v>
      </c>
      <c r="BD219" s="142">
        <f t="shared" si="616"/>
        <v>0</v>
      </c>
      <c r="BE219" s="142">
        <f t="shared" si="616"/>
        <v>0</v>
      </c>
      <c r="BF219" s="142">
        <f t="shared" si="616"/>
        <v>0</v>
      </c>
      <c r="BG219" s="142">
        <f t="shared" si="616"/>
        <v>0</v>
      </c>
      <c r="BH219" s="142">
        <f t="shared" si="616"/>
        <v>0</v>
      </c>
      <c r="BI219" s="142">
        <f t="shared" si="616"/>
        <v>0</v>
      </c>
      <c r="BJ219" s="142">
        <f t="shared" si="616"/>
        <v>0</v>
      </c>
      <c r="BK219" s="142">
        <f t="shared" si="616"/>
        <v>0</v>
      </c>
      <c r="BL219" s="142">
        <f t="shared" si="616"/>
        <v>0</v>
      </c>
      <c r="BM219" s="142">
        <f t="shared" si="616"/>
        <v>0</v>
      </c>
      <c r="BN219" s="142">
        <f t="shared" si="616"/>
        <v>0</v>
      </c>
      <c r="BO219" s="142">
        <f t="shared" si="616"/>
        <v>0</v>
      </c>
      <c r="BP219" s="142">
        <f t="shared" si="616"/>
        <v>0</v>
      </c>
      <c r="BQ219" s="142">
        <f t="shared" si="616"/>
        <v>0</v>
      </c>
      <c r="BR219" s="142">
        <f t="shared" si="616"/>
        <v>0</v>
      </c>
      <c r="BS219" s="142">
        <f t="shared" si="616"/>
        <v>0</v>
      </c>
      <c r="BT219" s="142">
        <f t="shared" si="616"/>
        <v>0</v>
      </c>
      <c r="BU219" s="142">
        <f t="shared" si="616"/>
        <v>0</v>
      </c>
      <c r="BV219" s="142">
        <f t="shared" si="616"/>
        <v>0</v>
      </c>
      <c r="BW219" s="142">
        <f t="shared" si="616"/>
        <v>0</v>
      </c>
      <c r="BX219" s="142">
        <f t="shared" si="616"/>
        <v>0</v>
      </c>
      <c r="BY219" s="142">
        <f t="shared" si="616"/>
        <v>0</v>
      </c>
      <c r="BZ219" s="142">
        <f t="shared" si="616"/>
        <v>0</v>
      </c>
      <c r="CA219" s="142">
        <f t="shared" si="616"/>
        <v>0</v>
      </c>
      <c r="CB219" s="142">
        <f t="shared" ref="CB219:EM219" si="617">CB220</f>
        <v>0</v>
      </c>
      <c r="CC219" s="142">
        <f t="shared" si="617"/>
        <v>0</v>
      </c>
      <c r="CD219" s="142">
        <f t="shared" si="617"/>
        <v>0</v>
      </c>
      <c r="CE219" s="142">
        <f t="shared" si="617"/>
        <v>0</v>
      </c>
      <c r="CF219" s="142">
        <f t="shared" si="617"/>
        <v>0</v>
      </c>
      <c r="CG219" s="142">
        <f t="shared" si="617"/>
        <v>0</v>
      </c>
      <c r="CH219" s="142">
        <f t="shared" si="617"/>
        <v>0</v>
      </c>
      <c r="CI219" s="142">
        <f t="shared" si="617"/>
        <v>0</v>
      </c>
      <c r="CJ219" s="142">
        <f t="shared" si="617"/>
        <v>0</v>
      </c>
      <c r="CK219" s="142">
        <f t="shared" si="617"/>
        <v>0</v>
      </c>
      <c r="CL219" s="142">
        <f t="shared" si="617"/>
        <v>0</v>
      </c>
      <c r="CM219" s="142">
        <f t="shared" si="617"/>
        <v>0</v>
      </c>
      <c r="CN219" s="142">
        <f t="shared" si="617"/>
        <v>0</v>
      </c>
      <c r="CO219" s="142">
        <f t="shared" si="617"/>
        <v>0</v>
      </c>
      <c r="CP219" s="142">
        <f t="shared" si="617"/>
        <v>0</v>
      </c>
      <c r="CQ219" s="142">
        <f t="shared" si="617"/>
        <v>0</v>
      </c>
      <c r="CR219" s="142">
        <f t="shared" si="617"/>
        <v>0</v>
      </c>
      <c r="CS219" s="142">
        <f t="shared" si="617"/>
        <v>0</v>
      </c>
      <c r="CT219" s="142">
        <f t="shared" si="617"/>
        <v>0</v>
      </c>
      <c r="CU219" s="142">
        <f t="shared" si="617"/>
        <v>0</v>
      </c>
      <c r="CV219" s="142">
        <f t="shared" si="617"/>
        <v>0</v>
      </c>
      <c r="CW219" s="142">
        <f t="shared" si="617"/>
        <v>0</v>
      </c>
      <c r="CX219" s="142">
        <f t="shared" si="617"/>
        <v>0</v>
      </c>
      <c r="CY219" s="142">
        <f t="shared" si="617"/>
        <v>0</v>
      </c>
      <c r="CZ219" s="142">
        <f t="shared" si="617"/>
        <v>0</v>
      </c>
      <c r="DA219" s="142">
        <f t="shared" si="617"/>
        <v>0</v>
      </c>
      <c r="DB219" s="142">
        <f t="shared" si="617"/>
        <v>0</v>
      </c>
      <c r="DC219" s="142">
        <f t="shared" si="617"/>
        <v>0</v>
      </c>
      <c r="DD219" s="142">
        <f t="shared" si="617"/>
        <v>0</v>
      </c>
      <c r="DE219" s="142">
        <f t="shared" si="617"/>
        <v>0</v>
      </c>
      <c r="DF219" s="142">
        <f t="shared" si="617"/>
        <v>0</v>
      </c>
      <c r="DG219" s="142">
        <f t="shared" si="617"/>
        <v>0</v>
      </c>
      <c r="DH219" s="142">
        <f t="shared" si="617"/>
        <v>0</v>
      </c>
      <c r="DI219" s="142">
        <f t="shared" si="617"/>
        <v>0</v>
      </c>
      <c r="DJ219" s="142">
        <f t="shared" si="617"/>
        <v>0</v>
      </c>
      <c r="DK219" s="142">
        <f t="shared" si="617"/>
        <v>0</v>
      </c>
      <c r="DL219" s="142">
        <f t="shared" si="617"/>
        <v>0</v>
      </c>
      <c r="DM219" s="142">
        <f t="shared" si="617"/>
        <v>0</v>
      </c>
      <c r="DN219" s="142">
        <f t="shared" si="617"/>
        <v>0</v>
      </c>
      <c r="DO219" s="142">
        <f t="shared" si="617"/>
        <v>0</v>
      </c>
      <c r="DP219" s="142">
        <f t="shared" si="617"/>
        <v>0</v>
      </c>
      <c r="DQ219" s="142">
        <f t="shared" si="617"/>
        <v>0</v>
      </c>
      <c r="DR219" s="142">
        <f t="shared" si="617"/>
        <v>0</v>
      </c>
      <c r="DS219" s="142">
        <f t="shared" si="617"/>
        <v>0</v>
      </c>
      <c r="DT219" s="142">
        <f t="shared" si="617"/>
        <v>0</v>
      </c>
      <c r="DU219" s="142">
        <f t="shared" si="617"/>
        <v>0</v>
      </c>
      <c r="DV219" s="142">
        <f t="shared" si="617"/>
        <v>0</v>
      </c>
      <c r="DW219" s="142">
        <f t="shared" si="617"/>
        <v>0</v>
      </c>
      <c r="DX219" s="142">
        <f t="shared" si="617"/>
        <v>0</v>
      </c>
      <c r="DY219" s="142">
        <f t="shared" si="617"/>
        <v>0</v>
      </c>
      <c r="DZ219" s="142">
        <f t="shared" si="617"/>
        <v>0</v>
      </c>
      <c r="EA219" s="142">
        <f t="shared" si="617"/>
        <v>0</v>
      </c>
      <c r="EB219" s="142">
        <f t="shared" si="617"/>
        <v>0</v>
      </c>
      <c r="EC219" s="142">
        <f t="shared" si="617"/>
        <v>0</v>
      </c>
      <c r="ED219" s="142">
        <f t="shared" si="617"/>
        <v>0</v>
      </c>
      <c r="EE219" s="142">
        <f t="shared" si="617"/>
        <v>0</v>
      </c>
      <c r="EF219" s="142">
        <f t="shared" si="617"/>
        <v>0</v>
      </c>
      <c r="EG219" s="142">
        <f t="shared" si="617"/>
        <v>0</v>
      </c>
      <c r="EH219" s="142">
        <f t="shared" si="617"/>
        <v>0</v>
      </c>
      <c r="EI219" s="142">
        <f t="shared" si="617"/>
        <v>0</v>
      </c>
      <c r="EJ219" s="142">
        <f t="shared" si="617"/>
        <v>0</v>
      </c>
      <c r="EK219" s="142">
        <f t="shared" si="617"/>
        <v>0</v>
      </c>
      <c r="EL219" s="142">
        <f t="shared" si="617"/>
        <v>0</v>
      </c>
      <c r="EM219" s="142">
        <f t="shared" si="617"/>
        <v>0</v>
      </c>
      <c r="EN219" s="142">
        <f t="shared" ref="EN219:ER219" si="618">EN220</f>
        <v>0</v>
      </c>
      <c r="EO219" s="142"/>
      <c r="EP219" s="142"/>
      <c r="EQ219" s="142">
        <f t="shared" si="618"/>
        <v>0</v>
      </c>
      <c r="ER219" s="142">
        <f t="shared" si="618"/>
        <v>0</v>
      </c>
    </row>
    <row r="220" spans="1:148" s="3" customFormat="1" ht="15.75" customHeight="1" x14ac:dyDescent="0.25">
      <c r="A220" s="54"/>
      <c r="B220" s="54">
        <v>149</v>
      </c>
      <c r="C220" s="218" t="s">
        <v>601</v>
      </c>
      <c r="D220" s="158" t="s">
        <v>602</v>
      </c>
      <c r="E220" s="64">
        <v>13916</v>
      </c>
      <c r="F220" s="65">
        <v>1.1000000000000001</v>
      </c>
      <c r="G220" s="66"/>
      <c r="H220" s="119">
        <v>1</v>
      </c>
      <c r="I220" s="120"/>
      <c r="J220" s="127"/>
      <c r="K220" s="118">
        <v>1.4</v>
      </c>
      <c r="L220" s="118">
        <v>1.68</v>
      </c>
      <c r="M220" s="118">
        <v>2.23</v>
      </c>
      <c r="N220" s="121">
        <v>2.57</v>
      </c>
      <c r="O220" s="69">
        <v>0</v>
      </c>
      <c r="P220" s="70">
        <f>O220*E220*F220*H220*K220*$P$9</f>
        <v>0</v>
      </c>
      <c r="Q220" s="122"/>
      <c r="R220" s="70">
        <f>Q220*E220*F220*H220*K220*$R$9</f>
        <v>0</v>
      </c>
      <c r="S220" s="71">
        <v>0</v>
      </c>
      <c r="T220" s="71">
        <f>S220*E220*F220*H220*K220*$T$9</f>
        <v>0</v>
      </c>
      <c r="U220" s="69">
        <v>0</v>
      </c>
      <c r="V220" s="70">
        <f>SUM(U220*E220*F220*H220*K220*$V$9)</f>
        <v>0</v>
      </c>
      <c r="W220" s="69"/>
      <c r="X220" s="71">
        <f>SUM(W220*E220*F220*H220*K220*$X$9)</f>
        <v>0</v>
      </c>
      <c r="Y220" s="69"/>
      <c r="Z220" s="70">
        <f>SUM(Y220*E220*F220*H220*K220*$Z$9)</f>
        <v>0</v>
      </c>
      <c r="AA220" s="71">
        <v>0</v>
      </c>
      <c r="AB220" s="70">
        <f>SUM(AA220*E220*F220*H220*K220*$AB$9)</f>
        <v>0</v>
      </c>
      <c r="AC220" s="70"/>
      <c r="AD220" s="70"/>
      <c r="AE220" s="71">
        <v>0</v>
      </c>
      <c r="AF220" s="70">
        <f>SUM(AE220*E220*F220*H220*K220*$AF$9)</f>
        <v>0</v>
      </c>
      <c r="AG220" s="71"/>
      <c r="AH220" s="70">
        <f>SUM(AG220*E220*F220*H220*L220*$AH$9)</f>
        <v>0</v>
      </c>
      <c r="AI220" s="71">
        <v>0</v>
      </c>
      <c r="AJ220" s="70">
        <f>SUM(AI220*E220*F220*H220*L220*$AJ$9)</f>
        <v>0</v>
      </c>
      <c r="AK220" s="69"/>
      <c r="AL220" s="70">
        <f>SUM(AK220*E220*F220*H220*K220*$AL$9)</f>
        <v>0</v>
      </c>
      <c r="AM220" s="71"/>
      <c r="AN220" s="71">
        <f>SUM(AM220*E220*F220*H220*K220*$AN$9)</f>
        <v>0</v>
      </c>
      <c r="AO220" s="69">
        <v>0</v>
      </c>
      <c r="AP220" s="70">
        <f>SUM(AO220*E220*F220*H220*K220*$AP$9)</f>
        <v>0</v>
      </c>
      <c r="AQ220" s="69"/>
      <c r="AR220" s="70">
        <f>SUM(AQ220*E220*F220*H220*K220*$AR$9)</f>
        <v>0</v>
      </c>
      <c r="AS220" s="71">
        <v>0</v>
      </c>
      <c r="AT220" s="70">
        <f>SUM(E220*F220*H220*K220*AS220*$AT$9)</f>
        <v>0</v>
      </c>
      <c r="AU220" s="71"/>
      <c r="AV220" s="70">
        <f>SUM(AU220*E220*F220*H220*K220*$AV$9)</f>
        <v>0</v>
      </c>
      <c r="AW220" s="69"/>
      <c r="AX220" s="70">
        <f>SUM(AW220*E220*F220*H220*K220*$AX$9)</f>
        <v>0</v>
      </c>
      <c r="AY220" s="69">
        <v>0</v>
      </c>
      <c r="AZ220" s="71">
        <f>SUM(AY220*E220*F220*H220*K220*$AZ$9)</f>
        <v>0</v>
      </c>
      <c r="BA220" s="69"/>
      <c r="BB220" s="70">
        <f>SUM(BA220*E220*F220*H220*K220*$BB$9)</f>
        <v>0</v>
      </c>
      <c r="BC220" s="69"/>
      <c r="BD220" s="70">
        <f>SUM(BC220*E220*F220*H220*K220*$BD$9)</f>
        <v>0</v>
      </c>
      <c r="BE220" s="69"/>
      <c r="BF220" s="70">
        <f>SUM(BE220*E220*F220*H220*K220*$BF$9)</f>
        <v>0</v>
      </c>
      <c r="BG220" s="69"/>
      <c r="BH220" s="70">
        <f>SUM(BG220*E220*F220*H220*K220*$BH$9)</f>
        <v>0</v>
      </c>
      <c r="BI220" s="69"/>
      <c r="BJ220" s="70">
        <f>BI220*E220*F220*H220*K220*$BJ$9</f>
        <v>0</v>
      </c>
      <c r="BK220" s="69"/>
      <c r="BL220" s="70">
        <f>BK220*E220*F220*H220*K220*$BL$9</f>
        <v>0</v>
      </c>
      <c r="BM220" s="69"/>
      <c r="BN220" s="70">
        <f>BM220*E220*F220*H220*K220*$BN$9</f>
        <v>0</v>
      </c>
      <c r="BO220" s="69"/>
      <c r="BP220" s="70">
        <f>SUM(BO220*E220*F220*H220*K220*$BP$9)</f>
        <v>0</v>
      </c>
      <c r="BQ220" s="69"/>
      <c r="BR220" s="70">
        <f>SUM(BQ220*E220*F220*H220*K220*$BR$9)</f>
        <v>0</v>
      </c>
      <c r="BS220" s="69"/>
      <c r="BT220" s="70">
        <f>SUM(BS220*E220*F220*H220*K220*$BT$9)</f>
        <v>0</v>
      </c>
      <c r="BU220" s="69"/>
      <c r="BV220" s="70">
        <f>SUM(BU220*E220*F220*H220*K220*$BV$9)</f>
        <v>0</v>
      </c>
      <c r="BW220" s="69"/>
      <c r="BX220" s="70">
        <f>SUM(BW220*E220*F220*H220*K220*$BX$9)</f>
        <v>0</v>
      </c>
      <c r="BY220" s="73"/>
      <c r="BZ220" s="74">
        <f>BY220*E220*F220*H220*K220*$BZ$9</f>
        <v>0</v>
      </c>
      <c r="CA220" s="69">
        <v>0</v>
      </c>
      <c r="CB220" s="70">
        <f>SUM(CA220*E220*F220*H220*K220*$CB$9)</f>
        <v>0</v>
      </c>
      <c r="CC220" s="71">
        <v>0</v>
      </c>
      <c r="CD220" s="70">
        <f>SUM(CC220*E220*F220*H220*K220*$CD$9)</f>
        <v>0</v>
      </c>
      <c r="CE220" s="69">
        <v>0</v>
      </c>
      <c r="CF220" s="70">
        <f>SUM(CE220*E220*F220*H220*K220*$CF$9)</f>
        <v>0</v>
      </c>
      <c r="CG220" s="69">
        <v>0</v>
      </c>
      <c r="CH220" s="70">
        <f>SUM(CG220*E220*F220*H220*K220*$CH$9)</f>
        <v>0</v>
      </c>
      <c r="CI220" s="69"/>
      <c r="CJ220" s="70">
        <f>CI220*E220*F220*H220*K220*$CJ$9</f>
        <v>0</v>
      </c>
      <c r="CK220" s="69"/>
      <c r="CL220" s="70">
        <f>SUM(CK220*E220*F220*H220*K220*$CL$9)</f>
        <v>0</v>
      </c>
      <c r="CM220" s="71">
        <v>0</v>
      </c>
      <c r="CN220" s="70">
        <f>SUM(CM220*E220*F220*H220*L220*$CN$9)</f>
        <v>0</v>
      </c>
      <c r="CO220" s="69">
        <v>0</v>
      </c>
      <c r="CP220" s="70">
        <f>SUM(CO220*E220*F220*H220*L220*$CP$9)</f>
        <v>0</v>
      </c>
      <c r="CQ220" s="69">
        <v>0</v>
      </c>
      <c r="CR220" s="70">
        <f>SUM(CQ220*E220*F220*H220*L220*$CR$9)</f>
        <v>0</v>
      </c>
      <c r="CS220" s="71"/>
      <c r="CT220" s="70">
        <f>SUM(CS220*E220*F220*H220*L220*$CT$9)</f>
        <v>0</v>
      </c>
      <c r="CU220" s="71">
        <v>0</v>
      </c>
      <c r="CV220" s="70">
        <f>SUM(CU220*E220*F220*H220*L220*$CV$9)</f>
        <v>0</v>
      </c>
      <c r="CW220" s="71"/>
      <c r="CX220" s="70">
        <f>SUM(CW220*E220*F220*H220*L220*$CX$9)</f>
        <v>0</v>
      </c>
      <c r="CY220" s="69"/>
      <c r="CZ220" s="70">
        <f>SUM(CY220*E220*F220*H220*L220*$CZ$9)</f>
        <v>0</v>
      </c>
      <c r="DA220" s="69">
        <v>0</v>
      </c>
      <c r="DB220" s="70">
        <f>SUM(DA220*E220*F220*H220*L220*$DB$9)</f>
        <v>0</v>
      </c>
      <c r="DC220" s="69"/>
      <c r="DD220" s="70">
        <f>SUM(DC220*E220*F220*H220*L220*$DD$9)</f>
        <v>0</v>
      </c>
      <c r="DE220" s="71">
        <v>0</v>
      </c>
      <c r="DF220" s="70">
        <f>SUM(DE220*E220*F220*H220*L220*$DF$9)</f>
        <v>0</v>
      </c>
      <c r="DG220" s="69"/>
      <c r="DH220" s="70">
        <f>SUM(DG220*E220*F220*H220*L220*$DH$9)</f>
        <v>0</v>
      </c>
      <c r="DI220" s="69">
        <v>0</v>
      </c>
      <c r="DJ220" s="70">
        <f>SUM(DI220*E220*F220*H220*L220*$DJ$9)</f>
        <v>0</v>
      </c>
      <c r="DK220" s="69">
        <v>0</v>
      </c>
      <c r="DL220" s="70">
        <f>SUM(DK220*E220*F220*H220*L220*$DL$9)</f>
        <v>0</v>
      </c>
      <c r="DM220" s="69"/>
      <c r="DN220" s="71">
        <f>SUM(DM220*E220*F220*H220*L220*$DN$9)</f>
        <v>0</v>
      </c>
      <c r="DO220" s="69"/>
      <c r="DP220" s="70">
        <f>SUM(DO220*E220*F220*H220*L220*$DP$9)</f>
        <v>0</v>
      </c>
      <c r="DQ220" s="69"/>
      <c r="DR220" s="70">
        <f>DQ220*E220*F220*H220*L220*$DR$9</f>
        <v>0</v>
      </c>
      <c r="DS220" s="69"/>
      <c r="DT220" s="70">
        <f>SUM(DS220*E220*F220*H220*L220*$DT$9)</f>
        <v>0</v>
      </c>
      <c r="DU220" s="69"/>
      <c r="DV220" s="70">
        <f>SUM(DU220*E220*F220*H220*L220*$DV$9)</f>
        <v>0</v>
      </c>
      <c r="DW220" s="69">
        <v>0</v>
      </c>
      <c r="DX220" s="70">
        <f>SUM(DW220*E220*F220*H220*M220*$DX$9)</f>
        <v>0</v>
      </c>
      <c r="DY220" s="69">
        <v>0</v>
      </c>
      <c r="DZ220" s="70">
        <f>SUM(DY220*E220*F220*H220*N220*$DZ$9)</f>
        <v>0</v>
      </c>
      <c r="EA220" s="69"/>
      <c r="EB220" s="70">
        <f>SUM(EA220*E220*F220*H220*K220*$EB$9)</f>
        <v>0</v>
      </c>
      <c r="EC220" s="69"/>
      <c r="ED220" s="70">
        <f>SUM(EC220*E220*F220*H220*K220*$ED$9)</f>
        <v>0</v>
      </c>
      <c r="EE220" s="69"/>
      <c r="EF220" s="70">
        <f>SUM(EE220*E220*F220*H220*K220*$EF$9)</f>
        <v>0</v>
      </c>
      <c r="EG220" s="69"/>
      <c r="EH220" s="70">
        <f>SUM(EG220*E220*F220*H220*K220*$EH$9)</f>
        <v>0</v>
      </c>
      <c r="EI220" s="69"/>
      <c r="EJ220" s="70">
        <f>EI220*E220*F220*H220*K220*$EJ$9</f>
        <v>0</v>
      </c>
      <c r="EK220" s="69"/>
      <c r="EL220" s="70">
        <f>EK220*E220*F220*H220*K220*$EL$9</f>
        <v>0</v>
      </c>
      <c r="EM220" s="69"/>
      <c r="EN220" s="70"/>
      <c r="EO220" s="75"/>
      <c r="EP220" s="75"/>
      <c r="EQ220" s="76">
        <f>SUM(O220,Y220,Q220,S220,AA220,U220,W220,AE220,AG220,AI220,AK220,AM220,AS220,AU220,AW220,AQ220,CM220,CS220,CW220,CA220,CC220,DC220,DE220,DG220,DI220,DK220,DM220,DO220,AY220,AO220,BA220,BC220,BE220,BG220,BI220,BK220,BM220,BO220,BQ220,BS220,BU220,EE220,EG220,EA220,EC220,BW220,BY220,CU220,CO220,CQ220,CY220,DA220,CE220,CG220,CI220,CK220,DQ220,DS220,DU220,DW220,DY220,EI220,EK220,EM220)</f>
        <v>0</v>
      </c>
      <c r="ER220" s="76">
        <f>SUM(P220,Z220,R220,T220,AB220,V220,X220,AF220,AH220,AJ220,AL220,AN220,AT220,AV220,AX220,AR220,CN220,CT220,CX220,CB220,CD220,DD220,DF220,DH220,DJ220,DL220,DN220,DP220,AZ220,AP220,BB220,BD220,BF220,BH220,BJ220,BL220,BN220,BP220,BR220,BT220,BV220,EF220,EH220,EB220,ED220,BX220,BZ220,CV220,CP220,CR220,CZ220,DB220,CF220,CH220,CJ220,CL220,DR220,DT220,DV220,DX220,DZ220,EJ220,EL220,EN220)</f>
        <v>0</v>
      </c>
    </row>
    <row r="221" spans="1:148" s="116" customFormat="1" ht="15" customHeight="1" x14ac:dyDescent="0.25">
      <c r="A221" s="53">
        <v>34</v>
      </c>
      <c r="B221" s="53"/>
      <c r="C221" s="77" t="s">
        <v>603</v>
      </c>
      <c r="D221" s="157" t="s">
        <v>604</v>
      </c>
      <c r="E221" s="64">
        <v>13916</v>
      </c>
      <c r="F221" s="124"/>
      <c r="G221" s="66"/>
      <c r="H221" s="57"/>
      <c r="I221" s="112"/>
      <c r="J221" s="113"/>
      <c r="K221" s="125">
        <v>1.4</v>
      </c>
      <c r="L221" s="125">
        <v>1.68</v>
      </c>
      <c r="M221" s="125">
        <v>2.23</v>
      </c>
      <c r="N221" s="115">
        <v>2.57</v>
      </c>
      <c r="O221" s="142">
        <f>SUM(O222:O224)</f>
        <v>0</v>
      </c>
      <c r="P221" s="142">
        <f t="shared" ref="P221:CA221" si="619">SUM(P222:P224)</f>
        <v>0</v>
      </c>
      <c r="Q221" s="142">
        <f t="shared" si="619"/>
        <v>0</v>
      </c>
      <c r="R221" s="142">
        <f t="shared" si="619"/>
        <v>0</v>
      </c>
      <c r="S221" s="142">
        <f t="shared" si="619"/>
        <v>0</v>
      </c>
      <c r="T221" s="142">
        <f t="shared" si="619"/>
        <v>0</v>
      </c>
      <c r="U221" s="142">
        <f t="shared" si="619"/>
        <v>0</v>
      </c>
      <c r="V221" s="142">
        <f t="shared" si="619"/>
        <v>0</v>
      </c>
      <c r="W221" s="142">
        <f t="shared" si="619"/>
        <v>0</v>
      </c>
      <c r="X221" s="142">
        <f t="shared" si="619"/>
        <v>0</v>
      </c>
      <c r="Y221" s="142">
        <f t="shared" si="619"/>
        <v>0</v>
      </c>
      <c r="Z221" s="142">
        <f t="shared" si="619"/>
        <v>0</v>
      </c>
      <c r="AA221" s="142">
        <f t="shared" si="619"/>
        <v>0</v>
      </c>
      <c r="AB221" s="142">
        <f t="shared" si="619"/>
        <v>0</v>
      </c>
      <c r="AC221" s="142">
        <f t="shared" si="619"/>
        <v>0</v>
      </c>
      <c r="AD221" s="142">
        <f t="shared" si="619"/>
        <v>0</v>
      </c>
      <c r="AE221" s="142">
        <f t="shared" si="619"/>
        <v>0</v>
      </c>
      <c r="AF221" s="142">
        <f t="shared" si="619"/>
        <v>0</v>
      </c>
      <c r="AG221" s="142">
        <f t="shared" si="619"/>
        <v>0</v>
      </c>
      <c r="AH221" s="142">
        <f t="shared" si="619"/>
        <v>0</v>
      </c>
      <c r="AI221" s="142">
        <f t="shared" si="619"/>
        <v>0</v>
      </c>
      <c r="AJ221" s="142">
        <f t="shared" si="619"/>
        <v>0</v>
      </c>
      <c r="AK221" s="142">
        <f t="shared" si="619"/>
        <v>0</v>
      </c>
      <c r="AL221" s="142">
        <f t="shared" si="619"/>
        <v>0</v>
      </c>
      <c r="AM221" s="142">
        <f t="shared" si="619"/>
        <v>0</v>
      </c>
      <c r="AN221" s="142">
        <f t="shared" si="619"/>
        <v>0</v>
      </c>
      <c r="AO221" s="142">
        <f t="shared" si="619"/>
        <v>0</v>
      </c>
      <c r="AP221" s="142">
        <f t="shared" si="619"/>
        <v>0</v>
      </c>
      <c r="AQ221" s="142">
        <f t="shared" si="619"/>
        <v>0</v>
      </c>
      <c r="AR221" s="142">
        <f t="shared" si="619"/>
        <v>0</v>
      </c>
      <c r="AS221" s="142">
        <f t="shared" si="619"/>
        <v>0</v>
      </c>
      <c r="AT221" s="142">
        <f t="shared" si="619"/>
        <v>0</v>
      </c>
      <c r="AU221" s="142">
        <f t="shared" si="619"/>
        <v>0</v>
      </c>
      <c r="AV221" s="142">
        <f t="shared" si="619"/>
        <v>0</v>
      </c>
      <c r="AW221" s="142">
        <f t="shared" si="619"/>
        <v>0</v>
      </c>
      <c r="AX221" s="142">
        <f t="shared" si="619"/>
        <v>0</v>
      </c>
      <c r="AY221" s="142">
        <f t="shared" si="619"/>
        <v>0</v>
      </c>
      <c r="AZ221" s="142">
        <f t="shared" si="619"/>
        <v>0</v>
      </c>
      <c r="BA221" s="142">
        <f t="shared" si="619"/>
        <v>0</v>
      </c>
      <c r="BB221" s="142">
        <f t="shared" si="619"/>
        <v>0</v>
      </c>
      <c r="BC221" s="142">
        <f t="shared" si="619"/>
        <v>0</v>
      </c>
      <c r="BD221" s="142">
        <f t="shared" si="619"/>
        <v>0</v>
      </c>
      <c r="BE221" s="142">
        <f t="shared" si="619"/>
        <v>0</v>
      </c>
      <c r="BF221" s="142">
        <f t="shared" si="619"/>
        <v>0</v>
      </c>
      <c r="BG221" s="142">
        <f t="shared" si="619"/>
        <v>0</v>
      </c>
      <c r="BH221" s="142">
        <f t="shared" si="619"/>
        <v>0</v>
      </c>
      <c r="BI221" s="142">
        <f t="shared" si="619"/>
        <v>0</v>
      </c>
      <c r="BJ221" s="142">
        <f t="shared" si="619"/>
        <v>0</v>
      </c>
      <c r="BK221" s="142">
        <f t="shared" si="619"/>
        <v>0</v>
      </c>
      <c r="BL221" s="142">
        <f t="shared" si="619"/>
        <v>0</v>
      </c>
      <c r="BM221" s="142">
        <f t="shared" si="619"/>
        <v>0</v>
      </c>
      <c r="BN221" s="142">
        <f t="shared" si="619"/>
        <v>0</v>
      </c>
      <c r="BO221" s="142">
        <f t="shared" si="619"/>
        <v>0</v>
      </c>
      <c r="BP221" s="142">
        <f t="shared" si="619"/>
        <v>0</v>
      </c>
      <c r="BQ221" s="142">
        <f t="shared" si="619"/>
        <v>0</v>
      </c>
      <c r="BR221" s="142">
        <f t="shared" si="619"/>
        <v>0</v>
      </c>
      <c r="BS221" s="142">
        <f t="shared" si="619"/>
        <v>0</v>
      </c>
      <c r="BT221" s="142">
        <f t="shared" si="619"/>
        <v>0</v>
      </c>
      <c r="BU221" s="142">
        <f t="shared" si="619"/>
        <v>0</v>
      </c>
      <c r="BV221" s="142">
        <f t="shared" si="619"/>
        <v>0</v>
      </c>
      <c r="BW221" s="142">
        <f t="shared" si="619"/>
        <v>0</v>
      </c>
      <c r="BX221" s="142">
        <f t="shared" si="619"/>
        <v>0</v>
      </c>
      <c r="BY221" s="142">
        <f t="shared" si="619"/>
        <v>0</v>
      </c>
      <c r="BZ221" s="142">
        <f t="shared" si="619"/>
        <v>0</v>
      </c>
      <c r="CA221" s="142">
        <f t="shared" si="619"/>
        <v>0</v>
      </c>
      <c r="CB221" s="142">
        <f t="shared" ref="CB221:EM221" si="620">SUM(CB222:CB224)</f>
        <v>0</v>
      </c>
      <c r="CC221" s="142">
        <f t="shared" si="620"/>
        <v>0</v>
      </c>
      <c r="CD221" s="142">
        <f t="shared" si="620"/>
        <v>0</v>
      </c>
      <c r="CE221" s="142">
        <f t="shared" si="620"/>
        <v>0</v>
      </c>
      <c r="CF221" s="142">
        <f t="shared" si="620"/>
        <v>0</v>
      </c>
      <c r="CG221" s="142">
        <f t="shared" si="620"/>
        <v>0</v>
      </c>
      <c r="CH221" s="142">
        <f t="shared" si="620"/>
        <v>0</v>
      </c>
      <c r="CI221" s="142">
        <f t="shared" si="620"/>
        <v>0</v>
      </c>
      <c r="CJ221" s="142">
        <f t="shared" si="620"/>
        <v>0</v>
      </c>
      <c r="CK221" s="142">
        <f t="shared" si="620"/>
        <v>0</v>
      </c>
      <c r="CL221" s="142">
        <f t="shared" si="620"/>
        <v>0</v>
      </c>
      <c r="CM221" s="142">
        <f t="shared" si="620"/>
        <v>0</v>
      </c>
      <c r="CN221" s="142">
        <f t="shared" si="620"/>
        <v>0</v>
      </c>
      <c r="CO221" s="142">
        <f t="shared" si="620"/>
        <v>0</v>
      </c>
      <c r="CP221" s="142">
        <f t="shared" si="620"/>
        <v>0</v>
      </c>
      <c r="CQ221" s="142">
        <f t="shared" si="620"/>
        <v>0</v>
      </c>
      <c r="CR221" s="142">
        <f t="shared" si="620"/>
        <v>0</v>
      </c>
      <c r="CS221" s="142">
        <f t="shared" si="620"/>
        <v>0</v>
      </c>
      <c r="CT221" s="142">
        <f t="shared" si="620"/>
        <v>0</v>
      </c>
      <c r="CU221" s="142">
        <f t="shared" si="620"/>
        <v>0</v>
      </c>
      <c r="CV221" s="142">
        <f t="shared" si="620"/>
        <v>0</v>
      </c>
      <c r="CW221" s="142">
        <f t="shared" si="620"/>
        <v>0</v>
      </c>
      <c r="CX221" s="142">
        <f t="shared" si="620"/>
        <v>0</v>
      </c>
      <c r="CY221" s="142">
        <f t="shared" si="620"/>
        <v>0</v>
      </c>
      <c r="CZ221" s="142">
        <f t="shared" si="620"/>
        <v>0</v>
      </c>
      <c r="DA221" s="142">
        <f t="shared" si="620"/>
        <v>0</v>
      </c>
      <c r="DB221" s="142">
        <f t="shared" si="620"/>
        <v>0</v>
      </c>
      <c r="DC221" s="142">
        <f t="shared" si="620"/>
        <v>0</v>
      </c>
      <c r="DD221" s="142">
        <f t="shared" si="620"/>
        <v>0</v>
      </c>
      <c r="DE221" s="142">
        <f t="shared" si="620"/>
        <v>0</v>
      </c>
      <c r="DF221" s="142">
        <f t="shared" si="620"/>
        <v>0</v>
      </c>
      <c r="DG221" s="142">
        <f t="shared" si="620"/>
        <v>30</v>
      </c>
      <c r="DH221" s="142">
        <f t="shared" si="620"/>
        <v>617202.43200000003</v>
      </c>
      <c r="DI221" s="142">
        <f t="shared" si="620"/>
        <v>0</v>
      </c>
      <c r="DJ221" s="142">
        <f t="shared" si="620"/>
        <v>0</v>
      </c>
      <c r="DK221" s="142">
        <f t="shared" si="620"/>
        <v>0</v>
      </c>
      <c r="DL221" s="142">
        <f t="shared" si="620"/>
        <v>0</v>
      </c>
      <c r="DM221" s="142">
        <f t="shared" si="620"/>
        <v>0</v>
      </c>
      <c r="DN221" s="142">
        <f t="shared" si="620"/>
        <v>0</v>
      </c>
      <c r="DO221" s="142">
        <f t="shared" si="620"/>
        <v>0</v>
      </c>
      <c r="DP221" s="142">
        <f t="shared" si="620"/>
        <v>0</v>
      </c>
      <c r="DQ221" s="142">
        <f t="shared" si="620"/>
        <v>0</v>
      </c>
      <c r="DR221" s="142">
        <f t="shared" si="620"/>
        <v>0</v>
      </c>
      <c r="DS221" s="142">
        <f t="shared" si="620"/>
        <v>0</v>
      </c>
      <c r="DT221" s="142">
        <f t="shared" si="620"/>
        <v>0</v>
      </c>
      <c r="DU221" s="142">
        <f t="shared" si="620"/>
        <v>0</v>
      </c>
      <c r="DV221" s="142">
        <f t="shared" si="620"/>
        <v>0</v>
      </c>
      <c r="DW221" s="142">
        <f t="shared" si="620"/>
        <v>0</v>
      </c>
      <c r="DX221" s="142">
        <f t="shared" si="620"/>
        <v>0</v>
      </c>
      <c r="DY221" s="142">
        <f t="shared" si="620"/>
        <v>0</v>
      </c>
      <c r="DZ221" s="142">
        <f t="shared" si="620"/>
        <v>0</v>
      </c>
      <c r="EA221" s="142">
        <f t="shared" si="620"/>
        <v>0</v>
      </c>
      <c r="EB221" s="142">
        <f t="shared" si="620"/>
        <v>0</v>
      </c>
      <c r="EC221" s="142">
        <f t="shared" si="620"/>
        <v>0</v>
      </c>
      <c r="ED221" s="142">
        <f t="shared" si="620"/>
        <v>0</v>
      </c>
      <c r="EE221" s="142">
        <f t="shared" si="620"/>
        <v>0</v>
      </c>
      <c r="EF221" s="142">
        <f t="shared" si="620"/>
        <v>0</v>
      </c>
      <c r="EG221" s="142">
        <f t="shared" si="620"/>
        <v>0</v>
      </c>
      <c r="EH221" s="142">
        <f t="shared" si="620"/>
        <v>0</v>
      </c>
      <c r="EI221" s="142">
        <f t="shared" si="620"/>
        <v>0</v>
      </c>
      <c r="EJ221" s="142">
        <f t="shared" si="620"/>
        <v>0</v>
      </c>
      <c r="EK221" s="142">
        <f t="shared" si="620"/>
        <v>0</v>
      </c>
      <c r="EL221" s="142">
        <f t="shared" si="620"/>
        <v>0</v>
      </c>
      <c r="EM221" s="142">
        <f t="shared" si="620"/>
        <v>0</v>
      </c>
      <c r="EN221" s="142">
        <f t="shared" ref="EN221:ER221" si="621">SUM(EN222:EN224)</f>
        <v>0</v>
      </c>
      <c r="EO221" s="142"/>
      <c r="EP221" s="142"/>
      <c r="EQ221" s="142">
        <f t="shared" si="621"/>
        <v>30</v>
      </c>
      <c r="ER221" s="142">
        <f t="shared" si="621"/>
        <v>617202.43200000003</v>
      </c>
    </row>
    <row r="222" spans="1:148" s="3" customFormat="1" ht="45" customHeight="1" x14ac:dyDescent="0.25">
      <c r="A222" s="54"/>
      <c r="B222" s="54">
        <v>150</v>
      </c>
      <c r="C222" s="218" t="s">
        <v>605</v>
      </c>
      <c r="D222" s="156" t="s">
        <v>606</v>
      </c>
      <c r="E222" s="64">
        <v>13916</v>
      </c>
      <c r="F222" s="65">
        <v>0.88</v>
      </c>
      <c r="G222" s="66"/>
      <c r="H222" s="119">
        <v>1</v>
      </c>
      <c r="I222" s="120"/>
      <c r="J222" s="127"/>
      <c r="K222" s="118">
        <v>1.4</v>
      </c>
      <c r="L222" s="118">
        <v>1.68</v>
      </c>
      <c r="M222" s="118">
        <v>2.23</v>
      </c>
      <c r="N222" s="121">
        <v>2.57</v>
      </c>
      <c r="O222" s="69">
        <v>0</v>
      </c>
      <c r="P222" s="70">
        <f>O222*E222*F222*H222*K222*$P$9</f>
        <v>0</v>
      </c>
      <c r="Q222" s="122"/>
      <c r="R222" s="70">
        <f>Q222*E222*F222*H222*K222*$R$9</f>
        <v>0</v>
      </c>
      <c r="S222" s="71">
        <v>0</v>
      </c>
      <c r="T222" s="71">
        <f>S222*E222*F222*H222*K222*$T$9</f>
        <v>0</v>
      </c>
      <c r="U222" s="69">
        <v>0</v>
      </c>
      <c r="V222" s="70">
        <f>SUM(U222*E222*F222*H222*K222*$V$9)</f>
        <v>0</v>
      </c>
      <c r="W222" s="69"/>
      <c r="X222" s="71">
        <f>SUM(W222*E222*F222*H222*K222*$X$9)</f>
        <v>0</v>
      </c>
      <c r="Y222" s="69"/>
      <c r="Z222" s="70">
        <f>SUM(Y222*E222*F222*H222*K222*$Z$9)</f>
        <v>0</v>
      </c>
      <c r="AA222" s="71">
        <v>0</v>
      </c>
      <c r="AB222" s="70">
        <f>SUM(AA222*E222*F222*H222*K222*$AB$9)</f>
        <v>0</v>
      </c>
      <c r="AC222" s="70"/>
      <c r="AD222" s="70"/>
      <c r="AE222" s="71">
        <v>0</v>
      </c>
      <c r="AF222" s="70">
        <f>SUM(AE222*E222*F222*H222*K222*$AF$9)</f>
        <v>0</v>
      </c>
      <c r="AG222" s="71"/>
      <c r="AH222" s="70">
        <f>SUM(AG222*E222*F222*H222*L222*$AH$9)</f>
        <v>0</v>
      </c>
      <c r="AI222" s="71">
        <v>0</v>
      </c>
      <c r="AJ222" s="70">
        <f>SUM(AI222*E222*F222*H222*L222*$AJ$9)</f>
        <v>0</v>
      </c>
      <c r="AK222" s="69"/>
      <c r="AL222" s="70">
        <f>SUM(AK222*E222*F222*H222*K222*$AL$9)</f>
        <v>0</v>
      </c>
      <c r="AM222" s="71"/>
      <c r="AN222" s="71">
        <f>SUM(AM222*E222*F222*H222*K222*$AN$9)</f>
        <v>0</v>
      </c>
      <c r="AO222" s="69">
        <v>0</v>
      </c>
      <c r="AP222" s="70">
        <f>SUM(AO222*E222*F222*H222*K222*$AP$9)</f>
        <v>0</v>
      </c>
      <c r="AQ222" s="69"/>
      <c r="AR222" s="70">
        <f>SUM(AQ222*E222*F222*H222*K222*$AR$9)</f>
        <v>0</v>
      </c>
      <c r="AS222" s="71">
        <v>0</v>
      </c>
      <c r="AT222" s="70">
        <f>SUM(E222*F222*H222*K222*AS222*$AT$9)</f>
        <v>0</v>
      </c>
      <c r="AU222" s="71"/>
      <c r="AV222" s="70">
        <f>SUM(AU222*E222*F222*H222*K222*$AV$9)</f>
        <v>0</v>
      </c>
      <c r="AW222" s="69"/>
      <c r="AX222" s="70">
        <f>SUM(AW222*E222*F222*H222*K222*$AX$9)</f>
        <v>0</v>
      </c>
      <c r="AY222" s="69"/>
      <c r="AZ222" s="71">
        <f>SUM(AY222*E222*F222*H222*K222*$AZ$9)</f>
        <v>0</v>
      </c>
      <c r="BA222" s="69"/>
      <c r="BB222" s="70">
        <f>SUM(BA222*E222*F222*H222*K222*$BB$9)</f>
        <v>0</v>
      </c>
      <c r="BC222" s="69"/>
      <c r="BD222" s="70">
        <f>SUM(BC222*E222*F222*H222*K222*$BD$9)</f>
        <v>0</v>
      </c>
      <c r="BE222" s="69"/>
      <c r="BF222" s="70">
        <f>SUM(BE222*E222*F222*H222*K222*$BF$9)</f>
        <v>0</v>
      </c>
      <c r="BG222" s="69"/>
      <c r="BH222" s="70">
        <f>SUM(BG222*E222*F222*H222*K222*$BH$9)</f>
        <v>0</v>
      </c>
      <c r="BI222" s="69"/>
      <c r="BJ222" s="70">
        <f>BI222*E222*F222*H222*K222*$BJ$9</f>
        <v>0</v>
      </c>
      <c r="BK222" s="69"/>
      <c r="BL222" s="70">
        <f>BK222*E222*F222*H222*K222*$BL$9</f>
        <v>0</v>
      </c>
      <c r="BM222" s="69"/>
      <c r="BN222" s="70">
        <f>BM222*E222*F222*H222*K222*$BN$9</f>
        <v>0</v>
      </c>
      <c r="BO222" s="69"/>
      <c r="BP222" s="70">
        <f>SUM(BO222*E222*F222*H222*K222*$BP$9)</f>
        <v>0</v>
      </c>
      <c r="BQ222" s="69"/>
      <c r="BR222" s="70">
        <f>SUM(BQ222*E222*F222*H222*K222*$BR$9)</f>
        <v>0</v>
      </c>
      <c r="BS222" s="69"/>
      <c r="BT222" s="70">
        <f>SUM(BS222*E222*F222*H222*K222*$BT$9)</f>
        <v>0</v>
      </c>
      <c r="BU222" s="69"/>
      <c r="BV222" s="70">
        <f>SUM(BU222*E222*F222*H222*K222*$BV$9)</f>
        <v>0</v>
      </c>
      <c r="BW222" s="69"/>
      <c r="BX222" s="70">
        <f>SUM(BW222*E222*F222*H222*K222*$BX$9)</f>
        <v>0</v>
      </c>
      <c r="BY222" s="73"/>
      <c r="BZ222" s="74">
        <f>BY222*E222*F222*H222*K222*$BZ$9</f>
        <v>0</v>
      </c>
      <c r="CA222" s="69">
        <v>0</v>
      </c>
      <c r="CB222" s="70">
        <f>SUM(CA222*E222*F222*H222*K222*$CB$9)</f>
        <v>0</v>
      </c>
      <c r="CC222" s="71">
        <v>0</v>
      </c>
      <c r="CD222" s="70">
        <f>SUM(CC222*E222*F222*H222*K222*$CD$9)</f>
        <v>0</v>
      </c>
      <c r="CE222" s="69">
        <v>0</v>
      </c>
      <c r="CF222" s="70">
        <f>SUM(CE222*E222*F222*H222*K222*$CF$9)</f>
        <v>0</v>
      </c>
      <c r="CG222" s="69">
        <v>0</v>
      </c>
      <c r="CH222" s="70">
        <f>SUM(CG222*E222*F222*H222*K222*$CH$9)</f>
        <v>0</v>
      </c>
      <c r="CI222" s="69"/>
      <c r="CJ222" s="70">
        <f>CI222*E222*F222*H222*K222*$CJ$9</f>
        <v>0</v>
      </c>
      <c r="CK222" s="69"/>
      <c r="CL222" s="70">
        <f>SUM(CK222*E222*F222*H222*K222*$CL$9)</f>
        <v>0</v>
      </c>
      <c r="CM222" s="71">
        <v>0</v>
      </c>
      <c r="CN222" s="70">
        <f>SUM(CM222*E222*F222*H222*L222*$CN$9)</f>
        <v>0</v>
      </c>
      <c r="CO222" s="69">
        <v>0</v>
      </c>
      <c r="CP222" s="70">
        <f>SUM(CO222*E222*F222*H222*L222*$CP$9)</f>
        <v>0</v>
      </c>
      <c r="CQ222" s="69">
        <v>0</v>
      </c>
      <c r="CR222" s="70">
        <f>SUM(CQ222*E222*F222*H222*L222*$CR$9)</f>
        <v>0</v>
      </c>
      <c r="CS222" s="71"/>
      <c r="CT222" s="70">
        <f>SUM(CS222*E222*F222*H222*L222*$CT$9)</f>
        <v>0</v>
      </c>
      <c r="CU222" s="71">
        <v>0</v>
      </c>
      <c r="CV222" s="70">
        <f>SUM(CU222*E222*F222*H222*L222*$CV$9)</f>
        <v>0</v>
      </c>
      <c r="CW222" s="71"/>
      <c r="CX222" s="70">
        <f>SUM(CW222*E222*F222*H222*L222*$CX$9)</f>
        <v>0</v>
      </c>
      <c r="CY222" s="69"/>
      <c r="CZ222" s="70">
        <f>SUM(CY222*E222*F222*H222*L222*$CZ$9)</f>
        <v>0</v>
      </c>
      <c r="DA222" s="69"/>
      <c r="DB222" s="70">
        <f>SUM(DA222*E222*F222*H222*L222*$DB$9)</f>
        <v>0</v>
      </c>
      <c r="DC222" s="69">
        <v>0</v>
      </c>
      <c r="DD222" s="70">
        <f>SUM(DC222*E222*F222*H222*L222*$DD$9)</f>
        <v>0</v>
      </c>
      <c r="DE222" s="71"/>
      <c r="DF222" s="70">
        <f>SUM(DE222*E222*F222*H222*L222*$DF$9)</f>
        <v>0</v>
      </c>
      <c r="DG222" s="69">
        <v>30</v>
      </c>
      <c r="DH222" s="70">
        <f>SUM(DG222*E222*F222*H222*L222*$DH$9)</f>
        <v>617202.43200000003</v>
      </c>
      <c r="DI222" s="69">
        <v>0</v>
      </c>
      <c r="DJ222" s="70">
        <f>SUM(DI222*E222*F222*H222*L222*$DJ$9)</f>
        <v>0</v>
      </c>
      <c r="DK222" s="69">
        <v>0</v>
      </c>
      <c r="DL222" s="70">
        <f>SUM(DK222*E222*F222*H222*L222*$DL$9)</f>
        <v>0</v>
      </c>
      <c r="DM222" s="69"/>
      <c r="DN222" s="71">
        <f>SUM(DM222*E222*F222*H222*L222*$DN$9)</f>
        <v>0</v>
      </c>
      <c r="DO222" s="69"/>
      <c r="DP222" s="70">
        <f>SUM(DO222*E222*F222*H222*L222*$DP$9)</f>
        <v>0</v>
      </c>
      <c r="DQ222" s="69"/>
      <c r="DR222" s="70">
        <f>DQ222*E222*F222*H222*L222*$DR$9</f>
        <v>0</v>
      </c>
      <c r="DS222" s="69"/>
      <c r="DT222" s="70">
        <f>SUM(DS222*E222*F222*H222*L222*$DT$9)</f>
        <v>0</v>
      </c>
      <c r="DU222" s="69">
        <v>0</v>
      </c>
      <c r="DV222" s="70">
        <f>SUM(DU222*E222*F222*H222*L222*$DV$9)</f>
        <v>0</v>
      </c>
      <c r="DW222" s="69">
        <v>0</v>
      </c>
      <c r="DX222" s="70">
        <f>SUM(DW222*E222*F222*H222*M222*$DX$9)</f>
        <v>0</v>
      </c>
      <c r="DY222" s="69"/>
      <c r="DZ222" s="70">
        <f>SUM(DY222*E222*F222*H222*N222*$DZ$9)</f>
        <v>0</v>
      </c>
      <c r="EA222" s="69"/>
      <c r="EB222" s="70">
        <f>SUM(EA222*E222*F222*H222*K222*$EB$9)</f>
        <v>0</v>
      </c>
      <c r="EC222" s="69"/>
      <c r="ED222" s="70">
        <f>SUM(EC222*E222*F222*H222*K222*$ED$9)</f>
        <v>0</v>
      </c>
      <c r="EE222" s="69"/>
      <c r="EF222" s="70">
        <f>SUM(EE222*E222*F222*H222*K222*$EF$9)</f>
        <v>0</v>
      </c>
      <c r="EG222" s="69"/>
      <c r="EH222" s="70">
        <f>SUM(EG222*E222*F222*H222*K222*$EH$9)</f>
        <v>0</v>
      </c>
      <c r="EI222" s="69"/>
      <c r="EJ222" s="70">
        <f>EI222*E222*F222*H222*K222*$EJ$9</f>
        <v>0</v>
      </c>
      <c r="EK222" s="69"/>
      <c r="EL222" s="70">
        <f>EK222*E222*F222*H222*K222*$EL$9</f>
        <v>0</v>
      </c>
      <c r="EM222" s="69"/>
      <c r="EN222" s="70"/>
      <c r="EO222" s="75"/>
      <c r="EP222" s="75"/>
      <c r="EQ222" s="76">
        <f t="shared" ref="EQ222:ER224" si="622">SUM(O222,Y222,Q222,S222,AA222,U222,W222,AE222,AG222,AI222,AK222,AM222,AS222,AU222,AW222,AQ222,CM222,CS222,CW222,CA222,CC222,DC222,DE222,DG222,DI222,DK222,DM222,DO222,AY222,AO222,BA222,BC222,BE222,BG222,BI222,BK222,BM222,BO222,BQ222,BS222,BU222,EE222,EG222,EA222,EC222,BW222,BY222,CU222,CO222,CQ222,CY222,DA222,CE222,CG222,CI222,CK222,DQ222,DS222,DU222,DW222,DY222,EI222,EK222,EM222)</f>
        <v>30</v>
      </c>
      <c r="ER222" s="76">
        <f t="shared" si="622"/>
        <v>617202.43200000003</v>
      </c>
    </row>
    <row r="223" spans="1:148" s="3" customFormat="1" ht="30" customHeight="1" x14ac:dyDescent="0.25">
      <c r="A223" s="54"/>
      <c r="B223" s="54">
        <v>151</v>
      </c>
      <c r="C223" s="218" t="s">
        <v>607</v>
      </c>
      <c r="D223" s="156" t="s">
        <v>608</v>
      </c>
      <c r="E223" s="64">
        <v>13916</v>
      </c>
      <c r="F223" s="65">
        <v>0.92</v>
      </c>
      <c r="G223" s="66"/>
      <c r="H223" s="119">
        <v>1</v>
      </c>
      <c r="I223" s="120"/>
      <c r="J223" s="127"/>
      <c r="K223" s="118">
        <v>1.4</v>
      </c>
      <c r="L223" s="118">
        <v>1.68</v>
      </c>
      <c r="M223" s="118">
        <v>2.23</v>
      </c>
      <c r="N223" s="121">
        <v>2.57</v>
      </c>
      <c r="O223" s="69"/>
      <c r="P223" s="70">
        <f>O223*E223*F223*H223*K223*$P$9</f>
        <v>0</v>
      </c>
      <c r="Q223" s="122"/>
      <c r="R223" s="70">
        <f>Q223*E223*F223*H223*K223*$R$9</f>
        <v>0</v>
      </c>
      <c r="S223" s="71"/>
      <c r="T223" s="71">
        <f>S223*E223*F223*H223*K223*$T$9</f>
        <v>0</v>
      </c>
      <c r="U223" s="69"/>
      <c r="V223" s="70">
        <f>SUM(U223*E223*F223*H223*K223*$V$9)</f>
        <v>0</v>
      </c>
      <c r="W223" s="69"/>
      <c r="X223" s="71">
        <f>SUM(W223*E223*F223*H223*K223*$X$9)</f>
        <v>0</v>
      </c>
      <c r="Y223" s="69"/>
      <c r="Z223" s="70">
        <f>SUM(Y223*E223*F223*H223*K223*$Z$9)</f>
        <v>0</v>
      </c>
      <c r="AA223" s="71"/>
      <c r="AB223" s="70">
        <f>SUM(AA223*E223*F223*H223*K223*$AB$9)</f>
        <v>0</v>
      </c>
      <c r="AC223" s="70"/>
      <c r="AD223" s="70"/>
      <c r="AE223" s="71"/>
      <c r="AF223" s="70">
        <f>SUM(AE223*E223*F223*H223*K223*$AF$9)</f>
        <v>0</v>
      </c>
      <c r="AG223" s="71"/>
      <c r="AH223" s="70">
        <f>SUM(AG223*E223*F223*H223*L223*$AH$9)</f>
        <v>0</v>
      </c>
      <c r="AI223" s="71"/>
      <c r="AJ223" s="70">
        <f>SUM(AI223*E223*F223*H223*L223*$AJ$9)</f>
        <v>0</v>
      </c>
      <c r="AK223" s="69"/>
      <c r="AL223" s="70">
        <f>SUM(AK223*E223*F223*H223*K223*$AL$9)</f>
        <v>0</v>
      </c>
      <c r="AM223" s="71"/>
      <c r="AN223" s="71">
        <f>SUM(AM223*E223*F223*H223*K223*$AN$9)</f>
        <v>0</v>
      </c>
      <c r="AO223" s="69"/>
      <c r="AP223" s="70">
        <f>SUM(AO223*E223*F223*H223*K223*$AP$9)</f>
        <v>0</v>
      </c>
      <c r="AQ223" s="69"/>
      <c r="AR223" s="70">
        <f>SUM(AQ223*E223*F223*H223*K223*$AR$9)</f>
        <v>0</v>
      </c>
      <c r="AS223" s="71"/>
      <c r="AT223" s="70">
        <f>SUM(E223*F223*H223*K223*AS223*$AT$9)</f>
        <v>0</v>
      </c>
      <c r="AU223" s="71"/>
      <c r="AV223" s="70">
        <f>SUM(AU223*E223*F223*H223*K223*$AV$9)</f>
        <v>0</v>
      </c>
      <c r="AW223" s="69"/>
      <c r="AX223" s="70">
        <f>SUM(AW223*E223*F223*H223*K223*$AX$9)</f>
        <v>0</v>
      </c>
      <c r="AY223" s="69"/>
      <c r="AZ223" s="71">
        <f>SUM(AY223*E223*F223*H223*K223*$AZ$9)</f>
        <v>0</v>
      </c>
      <c r="BA223" s="69"/>
      <c r="BB223" s="70">
        <f>SUM(BA223*E223*F223*H223*K223*$BB$9)</f>
        <v>0</v>
      </c>
      <c r="BC223" s="69"/>
      <c r="BD223" s="70">
        <f>SUM(BC223*E223*F223*H223*K223*$BD$9)</f>
        <v>0</v>
      </c>
      <c r="BE223" s="69"/>
      <c r="BF223" s="70">
        <f>SUM(BE223*E223*F223*H223*K223*$BF$9)</f>
        <v>0</v>
      </c>
      <c r="BG223" s="69"/>
      <c r="BH223" s="70">
        <f>SUM(BG223*E223*F223*H223*K223*$BH$9)</f>
        <v>0</v>
      </c>
      <c r="BI223" s="69"/>
      <c r="BJ223" s="70">
        <f>BI223*E223*F223*H223*K223*$BJ$9</f>
        <v>0</v>
      </c>
      <c r="BK223" s="69"/>
      <c r="BL223" s="70">
        <f>BK223*E223*F223*H223*K223*$BL$9</f>
        <v>0</v>
      </c>
      <c r="BM223" s="69"/>
      <c r="BN223" s="70">
        <f>BM223*E223*F223*H223*K223*$BN$9</f>
        <v>0</v>
      </c>
      <c r="BO223" s="69"/>
      <c r="BP223" s="70">
        <f>SUM(BO223*E223*F223*H223*K223*$BP$9)</f>
        <v>0</v>
      </c>
      <c r="BQ223" s="69"/>
      <c r="BR223" s="70">
        <f>SUM(BQ223*E223*F223*H223*K223*$BR$9)</f>
        <v>0</v>
      </c>
      <c r="BS223" s="69"/>
      <c r="BT223" s="70">
        <f>SUM(BS223*E223*F223*H223*K223*$BT$9)</f>
        <v>0</v>
      </c>
      <c r="BU223" s="69"/>
      <c r="BV223" s="70">
        <f>SUM(BU223*E223*F223*H223*K223*$BV$9)</f>
        <v>0</v>
      </c>
      <c r="BW223" s="69"/>
      <c r="BX223" s="70">
        <f>SUM(BW223*E223*F223*H223*K223*$BX$9)</f>
        <v>0</v>
      </c>
      <c r="BY223" s="73"/>
      <c r="BZ223" s="74">
        <f>BY223*E223*F223*H223*K223*$BZ$9</f>
        <v>0</v>
      </c>
      <c r="CA223" s="69"/>
      <c r="CB223" s="70">
        <f>SUM(CA223*E223*F223*H223*K223*$CB$9)</f>
        <v>0</v>
      </c>
      <c r="CC223" s="71"/>
      <c r="CD223" s="70">
        <f>SUM(CC223*E223*F223*H223*K223*$CD$9)</f>
        <v>0</v>
      </c>
      <c r="CE223" s="69"/>
      <c r="CF223" s="70">
        <f>SUM(CE223*E223*F223*H223*K223*$CF$9)</f>
        <v>0</v>
      </c>
      <c r="CG223" s="69"/>
      <c r="CH223" s="70">
        <f>SUM(CG223*E223*F223*H223*K223*$CH$9)</f>
        <v>0</v>
      </c>
      <c r="CI223" s="69"/>
      <c r="CJ223" s="70">
        <f>CI223*E223*F223*H223*K223*$CJ$9</f>
        <v>0</v>
      </c>
      <c r="CK223" s="69"/>
      <c r="CL223" s="70">
        <f>SUM(CK223*E223*F223*H223*K223*$CL$9)</f>
        <v>0</v>
      </c>
      <c r="CM223" s="71"/>
      <c r="CN223" s="70">
        <f>SUM(CM223*E223*F223*H223*L223*$CN$9)</f>
        <v>0</v>
      </c>
      <c r="CO223" s="69"/>
      <c r="CP223" s="70">
        <f>SUM(CO223*E223*F223*H223*L223*$CP$9)</f>
        <v>0</v>
      </c>
      <c r="CQ223" s="69"/>
      <c r="CR223" s="70">
        <f>SUM(CQ223*E223*F223*H223*L223*$CR$9)</f>
        <v>0</v>
      </c>
      <c r="CS223" s="71"/>
      <c r="CT223" s="70">
        <f>SUM(CS223*E223*F223*H223*L223*$CT$9)</f>
        <v>0</v>
      </c>
      <c r="CU223" s="71"/>
      <c r="CV223" s="70">
        <f>SUM(CU223*E223*F223*H223*L223*$CV$9)</f>
        <v>0</v>
      </c>
      <c r="CW223" s="71"/>
      <c r="CX223" s="70">
        <f>SUM(CW223*E223*F223*H223*L223*$CX$9)</f>
        <v>0</v>
      </c>
      <c r="CY223" s="69"/>
      <c r="CZ223" s="70">
        <f>SUM(CY223*E223*F223*H223*L223*$CZ$9)</f>
        <v>0</v>
      </c>
      <c r="DA223" s="69"/>
      <c r="DB223" s="70">
        <f>SUM(DA223*E223*F223*H223*L223*$DB$9)</f>
        <v>0</v>
      </c>
      <c r="DC223" s="69"/>
      <c r="DD223" s="70">
        <f>SUM(DC223*E223*F223*H223*L223*$DD$9)</f>
        <v>0</v>
      </c>
      <c r="DE223" s="71"/>
      <c r="DF223" s="70">
        <f>SUM(DE223*E223*F223*H223*L223*$DF$9)</f>
        <v>0</v>
      </c>
      <c r="DG223" s="69"/>
      <c r="DH223" s="70">
        <f>SUM(DG223*E223*F223*H223*L223*$DH$9)</f>
        <v>0</v>
      </c>
      <c r="DI223" s="69"/>
      <c r="DJ223" s="70">
        <f>SUM(DI223*E223*F223*H223*L223*$DJ$9)</f>
        <v>0</v>
      </c>
      <c r="DK223" s="69"/>
      <c r="DL223" s="70">
        <f>SUM(DK223*E223*F223*H223*L223*$DL$9)</f>
        <v>0</v>
      </c>
      <c r="DM223" s="69"/>
      <c r="DN223" s="71">
        <f>SUM(DM223*E223*F223*H223*L223*$DN$9)</f>
        <v>0</v>
      </c>
      <c r="DO223" s="69"/>
      <c r="DP223" s="70">
        <f>SUM(DO223*E223*F223*H223*L223*$DP$9)</f>
        <v>0</v>
      </c>
      <c r="DQ223" s="69"/>
      <c r="DR223" s="70">
        <f>DQ223*E223*F223*H223*L223*$DR$9</f>
        <v>0</v>
      </c>
      <c r="DS223" s="69"/>
      <c r="DT223" s="70">
        <f>SUM(DS223*E223*F223*H223*L223*$DT$9)</f>
        <v>0</v>
      </c>
      <c r="DU223" s="69"/>
      <c r="DV223" s="70">
        <f>SUM(DU223*E223*F223*H223*L223*$DV$9)</f>
        <v>0</v>
      </c>
      <c r="DW223" s="69"/>
      <c r="DX223" s="70">
        <f>SUM(DW223*E223*F223*H223*M223*$DX$9)</f>
        <v>0</v>
      </c>
      <c r="DY223" s="69"/>
      <c r="DZ223" s="70">
        <f>SUM(DY223*E223*F223*H223*N223*$DZ$9)</f>
        <v>0</v>
      </c>
      <c r="EA223" s="69"/>
      <c r="EB223" s="70">
        <f>SUM(EA223*E223*F223*H223*K223*$EB$9)</f>
        <v>0</v>
      </c>
      <c r="EC223" s="69"/>
      <c r="ED223" s="70">
        <f>SUM(EC223*E223*F223*H223*K223*$ED$9)</f>
        <v>0</v>
      </c>
      <c r="EE223" s="69"/>
      <c r="EF223" s="70">
        <f>SUM(EE223*E223*F223*H223*K223*$EF$9)</f>
        <v>0</v>
      </c>
      <c r="EG223" s="69"/>
      <c r="EH223" s="70">
        <f>SUM(EG223*E223*F223*H223*K223*$EH$9)</f>
        <v>0</v>
      </c>
      <c r="EI223" s="69"/>
      <c r="EJ223" s="70">
        <f>EI223*E223*F223*H223*K223*$EJ$9</f>
        <v>0</v>
      </c>
      <c r="EK223" s="69"/>
      <c r="EL223" s="70">
        <f>EK223*E223*F223*H223*K223*$EL$9</f>
        <v>0</v>
      </c>
      <c r="EM223" s="69"/>
      <c r="EN223" s="70"/>
      <c r="EO223" s="75"/>
      <c r="EP223" s="75"/>
      <c r="EQ223" s="76">
        <f t="shared" si="622"/>
        <v>0</v>
      </c>
      <c r="ER223" s="76">
        <f t="shared" si="622"/>
        <v>0</v>
      </c>
    </row>
    <row r="224" spans="1:148" s="3" customFormat="1" ht="30" customHeight="1" x14ac:dyDescent="0.25">
      <c r="A224" s="54"/>
      <c r="B224" s="54">
        <v>152</v>
      </c>
      <c r="C224" s="218" t="s">
        <v>609</v>
      </c>
      <c r="D224" s="156" t="s">
        <v>610</v>
      </c>
      <c r="E224" s="64">
        <v>13916</v>
      </c>
      <c r="F224" s="65">
        <v>1.56</v>
      </c>
      <c r="G224" s="66"/>
      <c r="H224" s="119">
        <v>1</v>
      </c>
      <c r="I224" s="120"/>
      <c r="J224" s="127"/>
      <c r="K224" s="118">
        <v>1.4</v>
      </c>
      <c r="L224" s="118">
        <v>1.68</v>
      </c>
      <c r="M224" s="118">
        <v>2.23</v>
      </c>
      <c r="N224" s="121">
        <v>2.57</v>
      </c>
      <c r="O224" s="69"/>
      <c r="P224" s="70">
        <f>O224*E224*F224*H224*K224*$P$9</f>
        <v>0</v>
      </c>
      <c r="Q224" s="122"/>
      <c r="R224" s="70">
        <f>Q224*E224*F224*H224*K224*$R$9</f>
        <v>0</v>
      </c>
      <c r="S224" s="71"/>
      <c r="T224" s="71">
        <f>S224*E224*F224*H224*K224*$T$9</f>
        <v>0</v>
      </c>
      <c r="U224" s="69"/>
      <c r="V224" s="70">
        <f>SUM(U224*E224*F224*H224*K224*$V$9)</f>
        <v>0</v>
      </c>
      <c r="W224" s="69"/>
      <c r="X224" s="71">
        <f>SUM(W224*E224*F224*H224*K224*$X$9)</f>
        <v>0</v>
      </c>
      <c r="Y224" s="69"/>
      <c r="Z224" s="70">
        <f>SUM(Y224*E224*F224*H224*K224*$Z$9)</f>
        <v>0</v>
      </c>
      <c r="AA224" s="71"/>
      <c r="AB224" s="70">
        <f>SUM(AA224*E224*F224*H224*K224*$AB$9)</f>
        <v>0</v>
      </c>
      <c r="AC224" s="70"/>
      <c r="AD224" s="70"/>
      <c r="AE224" s="71"/>
      <c r="AF224" s="70">
        <f>SUM(AE224*E224*F224*H224*K224*$AF$9)</f>
        <v>0</v>
      </c>
      <c r="AG224" s="71"/>
      <c r="AH224" s="70">
        <f>SUM(AG224*E224*F224*H224*L224*$AH$9)</f>
        <v>0</v>
      </c>
      <c r="AI224" s="71"/>
      <c r="AJ224" s="70">
        <f>SUM(AI224*E224*F224*H224*L224*$AJ$9)</f>
        <v>0</v>
      </c>
      <c r="AK224" s="69"/>
      <c r="AL224" s="70">
        <f>SUM(AK224*E224*F224*H224*K224*$AL$9)</f>
        <v>0</v>
      </c>
      <c r="AM224" s="71"/>
      <c r="AN224" s="71">
        <f>SUM(AM224*E224*F224*H224*K224*$AN$9)</f>
        <v>0</v>
      </c>
      <c r="AO224" s="69"/>
      <c r="AP224" s="70">
        <f>SUM(AO224*E224*F224*H224*K224*$AP$9)</f>
        <v>0</v>
      </c>
      <c r="AQ224" s="131"/>
      <c r="AR224" s="70">
        <f>SUM(AQ224*E224*F224*H224*K224*$AR$9)</f>
        <v>0</v>
      </c>
      <c r="AS224" s="71"/>
      <c r="AT224" s="70">
        <f>SUM(E224*F224*H224*K224*AS224*$AT$9)</f>
        <v>0</v>
      </c>
      <c r="AU224" s="71"/>
      <c r="AV224" s="70">
        <f>SUM(AU224*E224*F224*H224*K224*$AV$9)</f>
        <v>0</v>
      </c>
      <c r="AW224" s="69"/>
      <c r="AX224" s="70">
        <f>SUM(AW224*E224*F224*H224*K224*$AX$9)</f>
        <v>0</v>
      </c>
      <c r="AY224" s="69"/>
      <c r="AZ224" s="71">
        <f>SUM(AY224*E224*F224*H224*K224*$AZ$9)</f>
        <v>0</v>
      </c>
      <c r="BA224" s="69"/>
      <c r="BB224" s="70">
        <f>SUM(BA224*E224*F224*H224*K224*$BB$9)</f>
        <v>0</v>
      </c>
      <c r="BC224" s="69"/>
      <c r="BD224" s="70">
        <f>SUM(BC224*E224*F224*H224*K224*$BD$9)</f>
        <v>0</v>
      </c>
      <c r="BE224" s="69"/>
      <c r="BF224" s="70">
        <f>SUM(BE224*E224*F224*H224*K224*$BF$9)</f>
        <v>0</v>
      </c>
      <c r="BG224" s="69"/>
      <c r="BH224" s="70">
        <f>SUM(BG224*E224*F224*H224*K224*$BH$9)</f>
        <v>0</v>
      </c>
      <c r="BI224" s="69"/>
      <c r="BJ224" s="70">
        <f>BI224*E224*F224*H224*K224*$BJ$9</f>
        <v>0</v>
      </c>
      <c r="BK224" s="69"/>
      <c r="BL224" s="70">
        <f>BK224*E224*F224*H224*K224*$BL$9</f>
        <v>0</v>
      </c>
      <c r="BM224" s="69"/>
      <c r="BN224" s="70">
        <f>BM224*E224*F224*H224*K224*$BN$9</f>
        <v>0</v>
      </c>
      <c r="BO224" s="69"/>
      <c r="BP224" s="70">
        <f>SUM(BO224*E224*F224*H224*K224*$BP$9)</f>
        <v>0</v>
      </c>
      <c r="BQ224" s="69"/>
      <c r="BR224" s="70">
        <f>SUM(BQ224*E224*F224*H224*K224*$BR$9)</f>
        <v>0</v>
      </c>
      <c r="BS224" s="69"/>
      <c r="BT224" s="70">
        <f>SUM(BS224*E224*F224*H224*K224*$BT$9)</f>
        <v>0</v>
      </c>
      <c r="BU224" s="69"/>
      <c r="BV224" s="70">
        <f>SUM(BU224*E224*F224*H224*K224*$BV$9)</f>
        <v>0</v>
      </c>
      <c r="BW224" s="69"/>
      <c r="BX224" s="70">
        <f>SUM(BW224*E224*F224*H224*K224*$BX$9)</f>
        <v>0</v>
      </c>
      <c r="BY224" s="73"/>
      <c r="BZ224" s="74">
        <f>BY224*E224*F224*H224*K224*$BZ$9</f>
        <v>0</v>
      </c>
      <c r="CA224" s="69"/>
      <c r="CB224" s="70">
        <f>SUM(CA224*E224*F224*H224*K224*$CB$9)</f>
        <v>0</v>
      </c>
      <c r="CC224" s="71"/>
      <c r="CD224" s="70">
        <f>SUM(CC224*E224*F224*H224*K224*$CD$9)</f>
        <v>0</v>
      </c>
      <c r="CE224" s="69"/>
      <c r="CF224" s="70">
        <f>SUM(CE224*E224*F224*H224*K224*$CF$9)</f>
        <v>0</v>
      </c>
      <c r="CG224" s="69"/>
      <c r="CH224" s="70">
        <f>SUM(CG224*E224*F224*H224*K224*$CH$9)</f>
        <v>0</v>
      </c>
      <c r="CI224" s="69"/>
      <c r="CJ224" s="70">
        <f>CI224*E224*F224*H224*K224*$CJ$9</f>
        <v>0</v>
      </c>
      <c r="CK224" s="69"/>
      <c r="CL224" s="70">
        <f>SUM(CK224*E224*F224*H224*K224*$CL$9)</f>
        <v>0</v>
      </c>
      <c r="CM224" s="71"/>
      <c r="CN224" s="70">
        <f>SUM(CM224*E224*F224*H224*L224*$CN$9)</f>
        <v>0</v>
      </c>
      <c r="CO224" s="69"/>
      <c r="CP224" s="70">
        <f>SUM(CO224*E224*F224*H224*L224*$CP$9)</f>
        <v>0</v>
      </c>
      <c r="CQ224" s="69"/>
      <c r="CR224" s="70">
        <f>SUM(CQ224*E224*F224*H224*L224*$CR$9)</f>
        <v>0</v>
      </c>
      <c r="CS224" s="71"/>
      <c r="CT224" s="70">
        <f>SUM(CS224*E224*F224*H224*L224*$CT$9)</f>
        <v>0</v>
      </c>
      <c r="CU224" s="71"/>
      <c r="CV224" s="70">
        <f>SUM(CU224*E224*F224*H224*L224*$CV$9)</f>
        <v>0</v>
      </c>
      <c r="CW224" s="71"/>
      <c r="CX224" s="70">
        <f>SUM(CW224*E224*F224*H224*L224*$CX$9)</f>
        <v>0</v>
      </c>
      <c r="CY224" s="69"/>
      <c r="CZ224" s="70">
        <f>SUM(CY224*E224*F224*H224*L224*$CZ$9)</f>
        <v>0</v>
      </c>
      <c r="DA224" s="69"/>
      <c r="DB224" s="70">
        <f>SUM(DA224*E224*F224*H224*L224*$DB$9)</f>
        <v>0</v>
      </c>
      <c r="DC224" s="69"/>
      <c r="DD224" s="70">
        <f>SUM(DC224*E224*F224*H224*L224*$DD$9)</f>
        <v>0</v>
      </c>
      <c r="DE224" s="71"/>
      <c r="DF224" s="70">
        <f>SUM(DE224*E224*F224*H224*L224*$DF$9)</f>
        <v>0</v>
      </c>
      <c r="DG224" s="69"/>
      <c r="DH224" s="70">
        <f>SUM(DG224*E224*F224*H224*L224*$DH$9)</f>
        <v>0</v>
      </c>
      <c r="DI224" s="69"/>
      <c r="DJ224" s="70">
        <f>SUM(DI224*E224*F224*H224*L224*$DJ$9)</f>
        <v>0</v>
      </c>
      <c r="DK224" s="69"/>
      <c r="DL224" s="70">
        <f>SUM(DK224*E224*F224*H224*L224*$DL$9)</f>
        <v>0</v>
      </c>
      <c r="DM224" s="69"/>
      <c r="DN224" s="71">
        <f>SUM(DM224*E224*F224*H224*L224*$DN$9)</f>
        <v>0</v>
      </c>
      <c r="DO224" s="69"/>
      <c r="DP224" s="70">
        <f>SUM(DO224*E224*F224*H224*L224*$DP$9)</f>
        <v>0</v>
      </c>
      <c r="DQ224" s="69"/>
      <c r="DR224" s="70">
        <f>DQ224*E224*F224*H224*L224*$DR$9</f>
        <v>0</v>
      </c>
      <c r="DS224" s="69"/>
      <c r="DT224" s="70">
        <f>SUM(DS224*E224*F224*H224*L224*$DT$9)</f>
        <v>0</v>
      </c>
      <c r="DU224" s="69"/>
      <c r="DV224" s="70">
        <f>SUM(DU224*E224*F224*H224*L224*$DV$9)</f>
        <v>0</v>
      </c>
      <c r="DW224" s="69"/>
      <c r="DX224" s="70">
        <f>SUM(DW224*E224*F224*H224*M224*$DX$9)</f>
        <v>0</v>
      </c>
      <c r="DY224" s="69"/>
      <c r="DZ224" s="70">
        <f>SUM(DY224*E224*F224*H224*N224*$DZ$9)</f>
        <v>0</v>
      </c>
      <c r="EA224" s="131"/>
      <c r="EB224" s="70">
        <f>SUM(EA224*E224*F224*H224*K224*$EB$9)</f>
        <v>0</v>
      </c>
      <c r="EC224" s="69"/>
      <c r="ED224" s="70">
        <f>SUM(EC224*E224*F224*H224*K224*$ED$9)</f>
        <v>0</v>
      </c>
      <c r="EE224" s="69"/>
      <c r="EF224" s="70">
        <f>SUM(EE224*E224*F224*H224*K224*$EF$9)</f>
        <v>0</v>
      </c>
      <c r="EG224" s="69"/>
      <c r="EH224" s="70">
        <f>SUM(EG224*E224*F224*H224*K224*$EH$9)</f>
        <v>0</v>
      </c>
      <c r="EI224" s="69"/>
      <c r="EJ224" s="70">
        <f>EI224*E224*F224*H224*K224*$EJ$9</f>
        <v>0</v>
      </c>
      <c r="EK224" s="69"/>
      <c r="EL224" s="70">
        <f>EK224*E224*F224*H224*K224*$EL$9</f>
        <v>0</v>
      </c>
      <c r="EM224" s="69"/>
      <c r="EN224" s="70"/>
      <c r="EO224" s="75"/>
      <c r="EP224" s="75"/>
      <c r="EQ224" s="76">
        <f t="shared" si="622"/>
        <v>0</v>
      </c>
      <c r="ER224" s="76">
        <f t="shared" si="622"/>
        <v>0</v>
      </c>
    </row>
    <row r="225" spans="1:148" s="60" customFormat="1" ht="15" customHeight="1" x14ac:dyDescent="0.25">
      <c r="A225" s="53">
        <v>35</v>
      </c>
      <c r="B225" s="53"/>
      <c r="C225" s="77" t="s">
        <v>611</v>
      </c>
      <c r="D225" s="157" t="s">
        <v>612</v>
      </c>
      <c r="E225" s="64">
        <v>13916</v>
      </c>
      <c r="F225" s="124"/>
      <c r="G225" s="66"/>
      <c r="H225" s="57"/>
      <c r="I225" s="112"/>
      <c r="J225" s="113"/>
      <c r="K225" s="125">
        <v>1.4</v>
      </c>
      <c r="L225" s="125">
        <v>1.68</v>
      </c>
      <c r="M225" s="125">
        <v>2.23</v>
      </c>
      <c r="N225" s="115">
        <v>2.57</v>
      </c>
      <c r="O225" s="61">
        <f>SUM(O226:O229)</f>
        <v>0</v>
      </c>
      <c r="P225" s="61">
        <f t="shared" ref="P225:CA225" si="623">SUM(P226:P229)</f>
        <v>0</v>
      </c>
      <c r="Q225" s="61">
        <f t="shared" si="623"/>
        <v>0</v>
      </c>
      <c r="R225" s="61">
        <f t="shared" si="623"/>
        <v>0</v>
      </c>
      <c r="S225" s="61">
        <f t="shared" si="623"/>
        <v>0</v>
      </c>
      <c r="T225" s="61">
        <f t="shared" si="623"/>
        <v>0</v>
      </c>
      <c r="U225" s="61">
        <f t="shared" si="623"/>
        <v>0</v>
      </c>
      <c r="V225" s="61">
        <f t="shared" si="623"/>
        <v>0</v>
      </c>
      <c r="W225" s="61">
        <f t="shared" si="623"/>
        <v>0</v>
      </c>
      <c r="X225" s="61">
        <f t="shared" si="623"/>
        <v>0</v>
      </c>
      <c r="Y225" s="61">
        <f t="shared" si="623"/>
        <v>0</v>
      </c>
      <c r="Z225" s="61">
        <f t="shared" si="623"/>
        <v>0</v>
      </c>
      <c r="AA225" s="61">
        <f t="shared" si="623"/>
        <v>15</v>
      </c>
      <c r="AB225" s="61">
        <f t="shared" si="623"/>
        <v>315614.88</v>
      </c>
      <c r="AC225" s="61">
        <f t="shared" si="623"/>
        <v>0</v>
      </c>
      <c r="AD225" s="61">
        <f t="shared" si="623"/>
        <v>0</v>
      </c>
      <c r="AE225" s="61">
        <f t="shared" si="623"/>
        <v>150</v>
      </c>
      <c r="AF225" s="61">
        <f t="shared" si="623"/>
        <v>3156148.8</v>
      </c>
      <c r="AG225" s="61">
        <f t="shared" si="623"/>
        <v>0</v>
      </c>
      <c r="AH225" s="61">
        <f t="shared" si="623"/>
        <v>0</v>
      </c>
      <c r="AI225" s="61">
        <f t="shared" si="623"/>
        <v>13</v>
      </c>
      <c r="AJ225" s="61">
        <f t="shared" si="623"/>
        <v>328239.47519999999</v>
      </c>
      <c r="AK225" s="61">
        <f t="shared" si="623"/>
        <v>0</v>
      </c>
      <c r="AL225" s="61">
        <f t="shared" si="623"/>
        <v>0</v>
      </c>
      <c r="AM225" s="61">
        <f t="shared" si="623"/>
        <v>0</v>
      </c>
      <c r="AN225" s="61">
        <f t="shared" si="623"/>
        <v>0</v>
      </c>
      <c r="AO225" s="61">
        <f t="shared" si="623"/>
        <v>0</v>
      </c>
      <c r="AP225" s="61">
        <f t="shared" si="623"/>
        <v>0</v>
      </c>
      <c r="AQ225" s="61">
        <f t="shared" si="623"/>
        <v>50</v>
      </c>
      <c r="AR225" s="61">
        <f t="shared" si="623"/>
        <v>1373509.2</v>
      </c>
      <c r="AS225" s="61">
        <f t="shared" si="623"/>
        <v>0</v>
      </c>
      <c r="AT225" s="61">
        <f t="shared" si="623"/>
        <v>0</v>
      </c>
      <c r="AU225" s="61">
        <f t="shared" si="623"/>
        <v>0</v>
      </c>
      <c r="AV225" s="61">
        <f t="shared" si="623"/>
        <v>0</v>
      </c>
      <c r="AW225" s="61">
        <f t="shared" si="623"/>
        <v>0</v>
      </c>
      <c r="AX225" s="61">
        <f t="shared" si="623"/>
        <v>0</v>
      </c>
      <c r="AY225" s="61">
        <f t="shared" si="623"/>
        <v>200</v>
      </c>
      <c r="AZ225" s="61">
        <f t="shared" si="623"/>
        <v>4208198.3999999994</v>
      </c>
      <c r="BA225" s="61">
        <f t="shared" si="623"/>
        <v>350</v>
      </c>
      <c r="BB225" s="61">
        <f t="shared" si="623"/>
        <v>7364347.1999999993</v>
      </c>
      <c r="BC225" s="61">
        <f t="shared" si="623"/>
        <v>394</v>
      </c>
      <c r="BD225" s="61">
        <f t="shared" si="623"/>
        <v>8367301.1519999988</v>
      </c>
      <c r="BE225" s="61">
        <f t="shared" si="623"/>
        <v>240</v>
      </c>
      <c r="BF225" s="61">
        <f t="shared" si="623"/>
        <v>5049838.08</v>
      </c>
      <c r="BG225" s="61">
        <f t="shared" si="623"/>
        <v>7</v>
      </c>
      <c r="BH225" s="61">
        <f t="shared" si="623"/>
        <v>147286.94399999999</v>
      </c>
      <c r="BI225" s="61">
        <f t="shared" si="623"/>
        <v>350</v>
      </c>
      <c r="BJ225" s="61">
        <f t="shared" si="623"/>
        <v>7364347.1999999993</v>
      </c>
      <c r="BK225" s="61">
        <f t="shared" si="623"/>
        <v>142</v>
      </c>
      <c r="BL225" s="61">
        <f t="shared" si="623"/>
        <v>2994250.0559999999</v>
      </c>
      <c r="BM225" s="61">
        <f t="shared" si="623"/>
        <v>30</v>
      </c>
      <c r="BN225" s="61">
        <f t="shared" si="623"/>
        <v>631229.76</v>
      </c>
      <c r="BO225" s="61">
        <f t="shared" si="623"/>
        <v>0</v>
      </c>
      <c r="BP225" s="61">
        <f t="shared" si="623"/>
        <v>0</v>
      </c>
      <c r="BQ225" s="61">
        <f t="shared" si="623"/>
        <v>0</v>
      </c>
      <c r="BR225" s="61">
        <f t="shared" si="623"/>
        <v>0</v>
      </c>
      <c r="BS225" s="61">
        <f t="shared" si="623"/>
        <v>0</v>
      </c>
      <c r="BT225" s="61">
        <f t="shared" si="623"/>
        <v>0</v>
      </c>
      <c r="BU225" s="61">
        <f t="shared" si="623"/>
        <v>0</v>
      </c>
      <c r="BV225" s="61">
        <f t="shared" si="623"/>
        <v>0</v>
      </c>
      <c r="BW225" s="61">
        <f t="shared" si="623"/>
        <v>11</v>
      </c>
      <c r="BX225" s="61">
        <f t="shared" si="623"/>
        <v>231450.91200000001</v>
      </c>
      <c r="BY225" s="61">
        <f t="shared" si="623"/>
        <v>0</v>
      </c>
      <c r="BZ225" s="61">
        <f t="shared" si="623"/>
        <v>0</v>
      </c>
      <c r="CA225" s="61">
        <f t="shared" si="623"/>
        <v>70</v>
      </c>
      <c r="CB225" s="61">
        <f t="shared" ref="CB225:EM225" si="624">SUM(CB226:CB229)</f>
        <v>1472869.44</v>
      </c>
      <c r="CC225" s="61">
        <f t="shared" si="624"/>
        <v>200</v>
      </c>
      <c r="CD225" s="61">
        <f t="shared" si="624"/>
        <v>4208198.3999999994</v>
      </c>
      <c r="CE225" s="61">
        <f t="shared" si="624"/>
        <v>42</v>
      </c>
      <c r="CF225" s="61">
        <f t="shared" si="624"/>
        <v>883721.66399999999</v>
      </c>
      <c r="CG225" s="61">
        <f t="shared" si="624"/>
        <v>0</v>
      </c>
      <c r="CH225" s="61">
        <f t="shared" si="624"/>
        <v>0</v>
      </c>
      <c r="CI225" s="61">
        <f t="shared" si="624"/>
        <v>30</v>
      </c>
      <c r="CJ225" s="61">
        <f t="shared" si="624"/>
        <v>631229.76</v>
      </c>
      <c r="CK225" s="61">
        <f t="shared" si="624"/>
        <v>39</v>
      </c>
      <c r="CL225" s="61">
        <f t="shared" si="624"/>
        <v>820598.68799999997</v>
      </c>
      <c r="CM225" s="61">
        <f t="shared" si="624"/>
        <v>0</v>
      </c>
      <c r="CN225" s="61">
        <f t="shared" si="624"/>
        <v>0</v>
      </c>
      <c r="CO225" s="61">
        <f t="shared" si="624"/>
        <v>30</v>
      </c>
      <c r="CP225" s="61">
        <f t="shared" si="624"/>
        <v>757475.71200000006</v>
      </c>
      <c r="CQ225" s="61">
        <f t="shared" si="624"/>
        <v>0</v>
      </c>
      <c r="CR225" s="61">
        <f t="shared" si="624"/>
        <v>0</v>
      </c>
      <c r="CS225" s="61">
        <f t="shared" si="624"/>
        <v>170</v>
      </c>
      <c r="CT225" s="61">
        <f t="shared" si="624"/>
        <v>4292362.3679999998</v>
      </c>
      <c r="CU225" s="61">
        <f t="shared" si="624"/>
        <v>0</v>
      </c>
      <c r="CV225" s="61">
        <f t="shared" si="624"/>
        <v>0</v>
      </c>
      <c r="CW225" s="61">
        <f t="shared" si="624"/>
        <v>0</v>
      </c>
      <c r="CX225" s="61">
        <f t="shared" si="624"/>
        <v>0</v>
      </c>
      <c r="CY225" s="61">
        <f t="shared" si="624"/>
        <v>30</v>
      </c>
      <c r="CZ225" s="61">
        <f t="shared" si="624"/>
        <v>757475.71200000006</v>
      </c>
      <c r="DA225" s="61">
        <f t="shared" si="624"/>
        <v>0</v>
      </c>
      <c r="DB225" s="61">
        <f t="shared" si="624"/>
        <v>0</v>
      </c>
      <c r="DC225" s="61">
        <f t="shared" si="624"/>
        <v>34</v>
      </c>
      <c r="DD225" s="61">
        <f t="shared" si="624"/>
        <v>858472.47360000003</v>
      </c>
      <c r="DE225" s="61">
        <f t="shared" si="624"/>
        <v>144</v>
      </c>
      <c r="DF225" s="61">
        <f t="shared" si="624"/>
        <v>3635883.4176000003</v>
      </c>
      <c r="DG225" s="61">
        <f t="shared" si="624"/>
        <v>50</v>
      </c>
      <c r="DH225" s="61">
        <f t="shared" si="624"/>
        <v>1262459.52</v>
      </c>
      <c r="DI225" s="61">
        <f t="shared" si="624"/>
        <v>26</v>
      </c>
      <c r="DJ225" s="61">
        <f t="shared" si="624"/>
        <v>656478.95039999997</v>
      </c>
      <c r="DK225" s="61">
        <f t="shared" si="624"/>
        <v>52</v>
      </c>
      <c r="DL225" s="61">
        <f t="shared" si="624"/>
        <v>1351533.0527999999</v>
      </c>
      <c r="DM225" s="61">
        <f t="shared" si="624"/>
        <v>60</v>
      </c>
      <c r="DN225" s="61">
        <f t="shared" si="624"/>
        <v>1514951.4240000001</v>
      </c>
      <c r="DO225" s="61">
        <f t="shared" si="624"/>
        <v>55</v>
      </c>
      <c r="DP225" s="61">
        <f t="shared" si="624"/>
        <v>1388705.4720000001</v>
      </c>
      <c r="DQ225" s="61">
        <f t="shared" si="624"/>
        <v>33</v>
      </c>
      <c r="DR225" s="61">
        <f t="shared" si="624"/>
        <v>833223.28320000006</v>
      </c>
      <c r="DS225" s="61">
        <f t="shared" si="624"/>
        <v>5</v>
      </c>
      <c r="DT225" s="61">
        <f t="shared" si="624"/>
        <v>133960.98239999998</v>
      </c>
      <c r="DU225" s="61">
        <f t="shared" si="624"/>
        <v>0</v>
      </c>
      <c r="DV225" s="61">
        <f t="shared" si="624"/>
        <v>0</v>
      </c>
      <c r="DW225" s="61">
        <f t="shared" si="624"/>
        <v>0</v>
      </c>
      <c r="DX225" s="61">
        <f t="shared" si="624"/>
        <v>0</v>
      </c>
      <c r="DY225" s="61">
        <f t="shared" si="624"/>
        <v>4</v>
      </c>
      <c r="DZ225" s="61">
        <f t="shared" si="624"/>
        <v>154500.99840000001</v>
      </c>
      <c r="EA225" s="61">
        <f t="shared" si="624"/>
        <v>0</v>
      </c>
      <c r="EB225" s="61">
        <f t="shared" si="624"/>
        <v>0</v>
      </c>
      <c r="EC225" s="61">
        <f t="shared" si="624"/>
        <v>1</v>
      </c>
      <c r="ED225" s="61">
        <f t="shared" si="624"/>
        <v>21040.991999999998</v>
      </c>
      <c r="EE225" s="61">
        <f t="shared" si="624"/>
        <v>0</v>
      </c>
      <c r="EF225" s="61">
        <f t="shared" si="624"/>
        <v>0</v>
      </c>
      <c r="EG225" s="61">
        <f t="shared" si="624"/>
        <v>0</v>
      </c>
      <c r="EH225" s="61">
        <f t="shared" si="624"/>
        <v>0</v>
      </c>
      <c r="EI225" s="61">
        <f t="shared" si="624"/>
        <v>0</v>
      </c>
      <c r="EJ225" s="61">
        <f t="shared" si="624"/>
        <v>0</v>
      </c>
      <c r="EK225" s="61">
        <f t="shared" si="624"/>
        <v>0</v>
      </c>
      <c r="EL225" s="61">
        <f t="shared" si="624"/>
        <v>0</v>
      </c>
      <c r="EM225" s="61">
        <f t="shared" si="624"/>
        <v>0</v>
      </c>
      <c r="EN225" s="61">
        <f t="shared" ref="EN225:ER225" si="625">SUM(EN226:EN229)</f>
        <v>0</v>
      </c>
      <c r="EO225" s="61"/>
      <c r="EP225" s="61"/>
      <c r="EQ225" s="61">
        <f t="shared" si="625"/>
        <v>3027</v>
      </c>
      <c r="ER225" s="61">
        <f t="shared" si="625"/>
        <v>67166904.369599998</v>
      </c>
    </row>
    <row r="226" spans="1:148" s="3" customFormat="1" ht="30" customHeight="1" x14ac:dyDescent="0.25">
      <c r="A226" s="54"/>
      <c r="B226" s="54">
        <v>153</v>
      </c>
      <c r="C226" s="218" t="s">
        <v>613</v>
      </c>
      <c r="D226" s="158" t="s">
        <v>614</v>
      </c>
      <c r="E226" s="64">
        <v>13916</v>
      </c>
      <c r="F226" s="65">
        <v>1.08</v>
      </c>
      <c r="G226" s="66"/>
      <c r="H226" s="119">
        <v>1</v>
      </c>
      <c r="I226" s="120"/>
      <c r="J226" s="127"/>
      <c r="K226" s="118">
        <v>1.4</v>
      </c>
      <c r="L226" s="118">
        <v>1.68</v>
      </c>
      <c r="M226" s="118">
        <v>2.23</v>
      </c>
      <c r="N226" s="121">
        <v>2.57</v>
      </c>
      <c r="O226" s="69"/>
      <c r="P226" s="70">
        <f>O226*E226*F226*H226*K226*$P$9</f>
        <v>0</v>
      </c>
      <c r="Q226" s="171"/>
      <c r="R226" s="70">
        <f>Q226*E226*F226*H226*K226*$R$9</f>
        <v>0</v>
      </c>
      <c r="S226" s="71">
        <v>0</v>
      </c>
      <c r="T226" s="71">
        <f>S226*E226*F226*H226*K226*$T$9</f>
        <v>0</v>
      </c>
      <c r="U226" s="69">
        <v>0</v>
      </c>
      <c r="V226" s="70">
        <f>SUM(U226*E226*F226*H226*K226*$V$9)</f>
        <v>0</v>
      </c>
      <c r="W226" s="69"/>
      <c r="X226" s="71">
        <f>SUM(W226*E226*F226*H226*K226*$X$9)</f>
        <v>0</v>
      </c>
      <c r="Y226" s="69"/>
      <c r="Z226" s="70">
        <f>SUM(Y226*E226*F226*H226*K226*$Z$9)</f>
        <v>0</v>
      </c>
      <c r="AA226" s="71">
        <v>15</v>
      </c>
      <c r="AB226" s="70">
        <f>SUM(AA226*E226*F226*H226*K226*$AB$9)</f>
        <v>315614.88</v>
      </c>
      <c r="AC226" s="70"/>
      <c r="AD226" s="70"/>
      <c r="AE226" s="71">
        <v>150</v>
      </c>
      <c r="AF226" s="70">
        <f>SUM(AE226*E226*F226*H226*K226*$AF$9)</f>
        <v>3156148.8</v>
      </c>
      <c r="AG226" s="71"/>
      <c r="AH226" s="70">
        <f>SUM(AG226*E226*F226*H226*L226*$AH$9)</f>
        <v>0</v>
      </c>
      <c r="AI226" s="71">
        <v>13</v>
      </c>
      <c r="AJ226" s="70">
        <f>SUM(AI226*E226*F226*H226*L226*$AJ$9)</f>
        <v>328239.47519999999</v>
      </c>
      <c r="AK226" s="69">
        <f>12-12</f>
        <v>0</v>
      </c>
      <c r="AL226" s="70">
        <f>SUM(AK226*E226*F226*H226*K226*$AL$9)</f>
        <v>0</v>
      </c>
      <c r="AM226" s="71"/>
      <c r="AN226" s="71">
        <f>SUM(AM226*E226*F226*H226*K226*$AN$9)</f>
        <v>0</v>
      </c>
      <c r="AO226" s="69"/>
      <c r="AP226" s="70">
        <f>SUM(AO226*E226*F226*H226*K226*$AP$9)</f>
        <v>0</v>
      </c>
      <c r="AQ226" s="131"/>
      <c r="AR226" s="70">
        <f>SUM(AQ226*E226*F226*H226*K226*$AR$9)</f>
        <v>0</v>
      </c>
      <c r="AS226" s="71">
        <v>0</v>
      </c>
      <c r="AT226" s="70">
        <f>SUM(E226*F226*H226*K226*AS226*$AT$9)</f>
        <v>0</v>
      </c>
      <c r="AU226" s="71"/>
      <c r="AV226" s="70">
        <f>SUM(AU226*E226*F226*H226*K226*$AV$9)</f>
        <v>0</v>
      </c>
      <c r="AW226" s="69"/>
      <c r="AX226" s="70">
        <f>SUM(AW226*E226*F226*H226*K226*$AX$9)</f>
        <v>0</v>
      </c>
      <c r="AY226" s="69">
        <v>200</v>
      </c>
      <c r="AZ226" s="71">
        <f>SUM(AY226*E226*F226*H226*K226*$AZ$9)</f>
        <v>4208198.3999999994</v>
      </c>
      <c r="BA226" s="69">
        <v>350</v>
      </c>
      <c r="BB226" s="70">
        <f>SUM(BA226*E226*F226*H226*K226*$BB$9)</f>
        <v>7364347.1999999993</v>
      </c>
      <c r="BC226" s="69">
        <v>382</v>
      </c>
      <c r="BD226" s="70">
        <f>SUM(BC226*E226*F226*H226*K226*$BD$9)</f>
        <v>8037658.9439999992</v>
      </c>
      <c r="BE226" s="69">
        <v>240</v>
      </c>
      <c r="BF226" s="70">
        <f>SUM(BE226*E226*F226*H226*K226*$BF$9)</f>
        <v>5049838.08</v>
      </c>
      <c r="BG226" s="69">
        <v>7</v>
      </c>
      <c r="BH226" s="70">
        <f>SUM(BG226*E226*F226*H226*K226*$BH$9)</f>
        <v>147286.94399999999</v>
      </c>
      <c r="BI226" s="69">
        <v>350</v>
      </c>
      <c r="BJ226" s="70">
        <f>BI226*E226*F226*H226*K226*$BJ$9</f>
        <v>7364347.1999999993</v>
      </c>
      <c r="BK226" s="69">
        <v>141</v>
      </c>
      <c r="BL226" s="70">
        <f>BK226*E226*F226*H226*K226*$BL$9</f>
        <v>2966779.872</v>
      </c>
      <c r="BM226" s="69">
        <v>30</v>
      </c>
      <c r="BN226" s="70">
        <f>BM226*E226*F226*H226*K226*$BN$9</f>
        <v>631229.76</v>
      </c>
      <c r="BO226" s="69"/>
      <c r="BP226" s="70">
        <f>SUM(BO226*E226*F226*H226*K226*$BP$9)</f>
        <v>0</v>
      </c>
      <c r="BQ226" s="69"/>
      <c r="BR226" s="70">
        <f>SUM(BQ226*E226*F226*H226*K226*$BR$9)</f>
        <v>0</v>
      </c>
      <c r="BS226" s="69"/>
      <c r="BT226" s="70">
        <f>SUM(BS226*E226*F226*H226*K226*$BT$9)</f>
        <v>0</v>
      </c>
      <c r="BU226" s="69"/>
      <c r="BV226" s="70">
        <f>SUM(BU226*E226*F226*H226*K226*$BV$9)</f>
        <v>0</v>
      </c>
      <c r="BW226" s="69">
        <v>11</v>
      </c>
      <c r="BX226" s="70">
        <f>SUM(BW226*E226*F226*H226*K226*$BX$9)</f>
        <v>231450.91200000001</v>
      </c>
      <c r="BY226" s="73"/>
      <c r="BZ226" s="74">
        <f>BY226*E226*F226*H226*K226*$BZ$9</f>
        <v>0</v>
      </c>
      <c r="CA226" s="69">
        <v>70</v>
      </c>
      <c r="CB226" s="70">
        <f>SUM(CA226*E226*F226*H226*K226*$CB$9)</f>
        <v>1472869.44</v>
      </c>
      <c r="CC226" s="71">
        <v>200</v>
      </c>
      <c r="CD226" s="70">
        <f>SUM(CC226*E226*F226*H226*K226*$CD$9)</f>
        <v>4208198.3999999994</v>
      </c>
      <c r="CE226" s="69">
        <v>42</v>
      </c>
      <c r="CF226" s="70">
        <f>SUM(CE226*E226*F226*H226*K226*$CF$9)</f>
        <v>883721.66399999999</v>
      </c>
      <c r="CG226" s="69">
        <v>0</v>
      </c>
      <c r="CH226" s="70">
        <f>SUM(CG226*E226*F226*H226*K226*$CH$9)</f>
        <v>0</v>
      </c>
      <c r="CI226" s="69">
        <v>30</v>
      </c>
      <c r="CJ226" s="70">
        <f>CI226*E226*F226*H226*K226*$CJ$9</f>
        <v>631229.76</v>
      </c>
      <c r="CK226" s="69">
        <v>39</v>
      </c>
      <c r="CL226" s="70">
        <f>SUM(CK226*E226*F226*H226*K226*$CL$9)</f>
        <v>820598.68799999997</v>
      </c>
      <c r="CM226" s="71"/>
      <c r="CN226" s="70">
        <f>SUM(CM226*E226*F226*H226*L226*$CN$9)</f>
        <v>0</v>
      </c>
      <c r="CO226" s="69">
        <v>30</v>
      </c>
      <c r="CP226" s="70">
        <f>SUM(CO226*E226*F226*H226*L226*$CP$9)</f>
        <v>757475.71200000006</v>
      </c>
      <c r="CQ226" s="69"/>
      <c r="CR226" s="70">
        <f>SUM(CQ226*E226*F226*H226*L226*$CR$9)</f>
        <v>0</v>
      </c>
      <c r="CS226" s="71">
        <v>170</v>
      </c>
      <c r="CT226" s="70">
        <f>SUM(CS226*E226*F226*H226*L226*$CT$9)</f>
        <v>4292362.3679999998</v>
      </c>
      <c r="CU226" s="71">
        <v>0</v>
      </c>
      <c r="CV226" s="70">
        <f>SUM(CU226*E226*F226*H226*L226*$CV$9)</f>
        <v>0</v>
      </c>
      <c r="CW226" s="71"/>
      <c r="CX226" s="70">
        <f>SUM(CW226*E226*F226*H226*L226*$CX$9)</f>
        <v>0</v>
      </c>
      <c r="CY226" s="69">
        <v>30</v>
      </c>
      <c r="CZ226" s="70">
        <f>SUM(CY226*E226*F226*H226*L226*$CZ$9)</f>
        <v>757475.71200000006</v>
      </c>
      <c r="DA226" s="69"/>
      <c r="DB226" s="70">
        <f>SUM(DA226*E226*F226*H226*L226*$DB$9)</f>
        <v>0</v>
      </c>
      <c r="DC226" s="69">
        <v>34</v>
      </c>
      <c r="DD226" s="70">
        <f>SUM(DC226*E226*F226*H226*L226*$DD$9)</f>
        <v>858472.47360000003</v>
      </c>
      <c r="DE226" s="71">
        <v>144</v>
      </c>
      <c r="DF226" s="70">
        <f>SUM(DE226*E226*F226*H226*L226*$DF$9)</f>
        <v>3635883.4176000003</v>
      </c>
      <c r="DG226" s="69">
        <v>50</v>
      </c>
      <c r="DH226" s="70">
        <f>SUM(DG226*E226*F226*H226*L226*$DH$9)</f>
        <v>1262459.52</v>
      </c>
      <c r="DI226" s="69">
        <v>26</v>
      </c>
      <c r="DJ226" s="70">
        <f>SUM(DI226*E226*F226*H226*L226*$DJ$9)</f>
        <v>656478.95039999997</v>
      </c>
      <c r="DK226" s="69">
        <v>47</v>
      </c>
      <c r="DL226" s="70">
        <f>SUM(DK226*E226*F226*H226*L226*$DL$9)</f>
        <v>1186711.9487999999</v>
      </c>
      <c r="DM226" s="69">
        <v>60</v>
      </c>
      <c r="DN226" s="71">
        <f>SUM(DM226*E226*F226*H226*L226*$DN$9)</f>
        <v>1514951.4240000001</v>
      </c>
      <c r="DO226" s="69">
        <v>55</v>
      </c>
      <c r="DP226" s="70">
        <f>SUM(DO226*E226*F226*H226*L226*$DP$9)</f>
        <v>1388705.4720000001</v>
      </c>
      <c r="DQ226" s="69">
        <f>40-7</f>
        <v>33</v>
      </c>
      <c r="DR226" s="70">
        <f>DQ226*E226*F226*H226*L226*$DR$9</f>
        <v>833223.28320000006</v>
      </c>
      <c r="DS226" s="69">
        <v>4</v>
      </c>
      <c r="DT226" s="70">
        <f>SUM(DS226*E226*F226*H226*L226*$DT$9)</f>
        <v>100996.7616</v>
      </c>
      <c r="DU226" s="69"/>
      <c r="DV226" s="70">
        <f>SUM(DU226*E226*F226*H226*L226*$DV$9)</f>
        <v>0</v>
      </c>
      <c r="DW226" s="69"/>
      <c r="DX226" s="70">
        <f>SUM(DW226*E226*F226*H226*M226*$DX$9)</f>
        <v>0</v>
      </c>
      <c r="DY226" s="69">
        <v>4</v>
      </c>
      <c r="DZ226" s="70">
        <f>SUM(DY226*E226*F226*H226*N226*$DZ$9)</f>
        <v>154500.99840000001</v>
      </c>
      <c r="EA226" s="131"/>
      <c r="EB226" s="70">
        <f>SUM(EA226*E226*F226*H226*K226*$EB$9)</f>
        <v>0</v>
      </c>
      <c r="EC226" s="69">
        <v>1</v>
      </c>
      <c r="ED226" s="70">
        <f>SUM(EC226*E226*F226*H226*K226*$ED$9)</f>
        <v>21040.991999999998</v>
      </c>
      <c r="EE226" s="69"/>
      <c r="EF226" s="70">
        <f>SUM(EE226*E226*F226*H226*K226*$EF$9)</f>
        <v>0</v>
      </c>
      <c r="EG226" s="69"/>
      <c r="EH226" s="70">
        <f>SUM(EG226*E226*F226*H226*K226*$EH$9)</f>
        <v>0</v>
      </c>
      <c r="EI226" s="69"/>
      <c r="EJ226" s="70">
        <f>EI226*E226*F226*H226*K226*$EJ$9</f>
        <v>0</v>
      </c>
      <c r="EK226" s="69"/>
      <c r="EL226" s="70">
        <f>EK226*E226*F226*H226*K226*$EL$9</f>
        <v>0</v>
      </c>
      <c r="EM226" s="69"/>
      <c r="EN226" s="70"/>
      <c r="EO226" s="75"/>
      <c r="EP226" s="75"/>
      <c r="EQ226" s="76">
        <f t="shared" ref="EQ226:ER229" si="626">SUM(O226,Y226,Q226,S226,AA226,U226,W226,AE226,AG226,AI226,AK226,AM226,AS226,AU226,AW226,AQ226,CM226,CS226,CW226,CA226,CC226,DC226,DE226,DG226,DI226,DK226,DM226,DO226,AY226,AO226,BA226,BC226,BE226,BG226,BI226,BK226,BM226,BO226,BQ226,BS226,BU226,EE226,EG226,EA226,EC226,BW226,BY226,CU226,CO226,CQ226,CY226,DA226,CE226,CG226,CI226,CK226,DQ226,DS226,DU226,DW226,DY226,EI226,EK226,EM226)</f>
        <v>2958</v>
      </c>
      <c r="ER226" s="76">
        <f t="shared" si="626"/>
        <v>65238497.452799991</v>
      </c>
    </row>
    <row r="227" spans="1:148" s="3" customFormat="1" ht="90" customHeight="1" x14ac:dyDescent="0.25">
      <c r="A227" s="54"/>
      <c r="B227" s="54">
        <v>154</v>
      </c>
      <c r="C227" s="218" t="s">
        <v>615</v>
      </c>
      <c r="D227" s="158" t="s">
        <v>616</v>
      </c>
      <c r="E227" s="64">
        <v>13916</v>
      </c>
      <c r="F227" s="65">
        <v>1.41</v>
      </c>
      <c r="G227" s="66"/>
      <c r="H227" s="119">
        <v>1</v>
      </c>
      <c r="I227" s="120"/>
      <c r="J227" s="127"/>
      <c r="K227" s="118">
        <v>1.4</v>
      </c>
      <c r="L227" s="118">
        <v>1.68</v>
      </c>
      <c r="M227" s="118">
        <v>2.23</v>
      </c>
      <c r="N227" s="121">
        <v>2.57</v>
      </c>
      <c r="O227" s="69"/>
      <c r="P227" s="70">
        <f>O227*E227*F227*H227*K227*$P$9</f>
        <v>0</v>
      </c>
      <c r="Q227" s="122"/>
      <c r="R227" s="70">
        <f>Q227*E227*F227*H227*K227*$R$9</f>
        <v>0</v>
      </c>
      <c r="S227" s="71">
        <v>0</v>
      </c>
      <c r="T227" s="71">
        <f>S227*E227*F227*H227*K227*$T$9</f>
        <v>0</v>
      </c>
      <c r="U227" s="69">
        <v>0</v>
      </c>
      <c r="V227" s="70">
        <f>SUM(U227*E227*F227*H227*K227*$V$9)</f>
        <v>0</v>
      </c>
      <c r="W227" s="69"/>
      <c r="X227" s="71">
        <f>SUM(W227*E227*F227*H227*K227*$X$9)</f>
        <v>0</v>
      </c>
      <c r="Y227" s="69"/>
      <c r="Z227" s="70">
        <f>SUM(Y227*E227*F227*H227*K227*$Z$9)</f>
        <v>0</v>
      </c>
      <c r="AA227" s="71">
        <v>0</v>
      </c>
      <c r="AB227" s="70">
        <f>SUM(AA227*E227*F227*H227*K227*$AB$9)</f>
        <v>0</v>
      </c>
      <c r="AC227" s="70"/>
      <c r="AD227" s="70"/>
      <c r="AE227" s="71"/>
      <c r="AF227" s="70">
        <f>SUM(AE227*E227*F227*H227*K227*$AF$9)</f>
        <v>0</v>
      </c>
      <c r="AG227" s="71"/>
      <c r="AH227" s="70">
        <f>SUM(AG227*E227*F227*H227*L227*$AH$9)</f>
        <v>0</v>
      </c>
      <c r="AI227" s="71"/>
      <c r="AJ227" s="70">
        <f>SUM(AI227*E227*F227*H227*L227*$AJ$9)</f>
        <v>0</v>
      </c>
      <c r="AK227" s="69"/>
      <c r="AL227" s="70">
        <f>SUM(AK227*E227*F227*H227*K227*$AL$9)</f>
        <v>0</v>
      </c>
      <c r="AM227" s="71"/>
      <c r="AN227" s="71">
        <f>SUM(AM227*E227*F227*H227*K227*$AN$9)</f>
        <v>0</v>
      </c>
      <c r="AO227" s="69"/>
      <c r="AP227" s="70">
        <f>SUM(AO227*E227*F227*H227*K227*$AP$9)</f>
        <v>0</v>
      </c>
      <c r="AQ227" s="131">
        <v>50</v>
      </c>
      <c r="AR227" s="70">
        <f>SUM(AQ227*E227*F227*H227*K227*$AR$9)</f>
        <v>1373509.2</v>
      </c>
      <c r="AS227" s="71">
        <v>0</v>
      </c>
      <c r="AT227" s="70">
        <f>SUM(E227*F227*H227*K227*AS227*$AT$9)</f>
        <v>0</v>
      </c>
      <c r="AU227" s="71"/>
      <c r="AV227" s="70">
        <f>SUM(AU227*E227*F227*H227*K227*$AV$9)</f>
        <v>0</v>
      </c>
      <c r="AW227" s="69"/>
      <c r="AX227" s="70">
        <f>SUM(AW227*E227*F227*H227*K227*$AX$9)</f>
        <v>0</v>
      </c>
      <c r="AY227" s="69">
        <v>0</v>
      </c>
      <c r="AZ227" s="71">
        <f>SUM(AY227*E227*F227*H227*K227*$AZ$9)</f>
        <v>0</v>
      </c>
      <c r="BA227" s="69"/>
      <c r="BB227" s="70">
        <f>SUM(BA227*E227*F227*H227*K227*$BB$9)</f>
        <v>0</v>
      </c>
      <c r="BC227" s="69">
        <v>12</v>
      </c>
      <c r="BD227" s="70">
        <f>SUM(BC227*E227*F227*H227*K227*$BD$9)</f>
        <v>329642.20799999998</v>
      </c>
      <c r="BE227" s="69"/>
      <c r="BF227" s="70">
        <f>SUM(BE227*E227*F227*H227*K227*$BF$9)</f>
        <v>0</v>
      </c>
      <c r="BG227" s="69"/>
      <c r="BH227" s="70">
        <f>SUM(BG227*E227*F227*H227*K227*$BH$9)</f>
        <v>0</v>
      </c>
      <c r="BI227" s="69"/>
      <c r="BJ227" s="70">
        <f>BI227*E227*F227*H227*K227*$BJ$9</f>
        <v>0</v>
      </c>
      <c r="BK227" s="69">
        <v>1</v>
      </c>
      <c r="BL227" s="70">
        <f>BK227*E227*F227*H227*K227*$BL$9</f>
        <v>27470.183999999994</v>
      </c>
      <c r="BM227" s="69"/>
      <c r="BN227" s="70">
        <f>BM227*E227*F227*H227*K227*$BN$9</f>
        <v>0</v>
      </c>
      <c r="BO227" s="69"/>
      <c r="BP227" s="70">
        <f>SUM(BO227*E227*F227*H227*K227*$BP$9)</f>
        <v>0</v>
      </c>
      <c r="BQ227" s="69"/>
      <c r="BR227" s="70">
        <f>SUM(BQ227*E227*F227*H227*K227*$BR$9)</f>
        <v>0</v>
      </c>
      <c r="BS227" s="69"/>
      <c r="BT227" s="70">
        <f>SUM(BS227*E227*F227*H227*K227*$BT$9)</f>
        <v>0</v>
      </c>
      <c r="BU227" s="69"/>
      <c r="BV227" s="70">
        <f>SUM(BU227*E227*F227*H227*K227*$BV$9)</f>
        <v>0</v>
      </c>
      <c r="BW227" s="69"/>
      <c r="BX227" s="70">
        <f>SUM(BW227*E227*F227*H227*K227*$BX$9)</f>
        <v>0</v>
      </c>
      <c r="BY227" s="73"/>
      <c r="BZ227" s="74">
        <f>BY227*E227*F227*H227*K227*$BZ$9</f>
        <v>0</v>
      </c>
      <c r="CA227" s="69"/>
      <c r="CB227" s="70">
        <f>SUM(CA227*E227*F227*H227*K227*$CB$9)</f>
        <v>0</v>
      </c>
      <c r="CC227" s="71"/>
      <c r="CD227" s="70">
        <f>SUM(CC227*E227*F227*H227*K227*$CD$9)</f>
        <v>0</v>
      </c>
      <c r="CE227" s="69">
        <v>0</v>
      </c>
      <c r="CF227" s="70">
        <f>SUM(CE227*E227*F227*H227*K227*$CF$9)</f>
        <v>0</v>
      </c>
      <c r="CG227" s="69">
        <v>0</v>
      </c>
      <c r="CH227" s="70">
        <f>SUM(CG227*E227*F227*H227*K227*$CH$9)</f>
        <v>0</v>
      </c>
      <c r="CI227" s="69"/>
      <c r="CJ227" s="70">
        <f>CI227*E227*F227*H227*K227*$CJ$9</f>
        <v>0</v>
      </c>
      <c r="CK227" s="69"/>
      <c r="CL227" s="70">
        <f>SUM(CK227*E227*F227*H227*K227*$CL$9)</f>
        <v>0</v>
      </c>
      <c r="CM227" s="71"/>
      <c r="CN227" s="70">
        <f>SUM(CM227*E227*F227*H227*L227*$CN$9)</f>
        <v>0</v>
      </c>
      <c r="CO227" s="69"/>
      <c r="CP227" s="70">
        <f>SUM(CO227*E227*F227*H227*L227*$CP$9)</f>
        <v>0</v>
      </c>
      <c r="CQ227" s="69">
        <v>0</v>
      </c>
      <c r="CR227" s="70">
        <f>SUM(CQ227*E227*F227*H227*L227*$CR$9)</f>
        <v>0</v>
      </c>
      <c r="CS227" s="71"/>
      <c r="CT227" s="70">
        <f>SUM(CS227*E227*F227*H227*L227*$CT$9)</f>
        <v>0</v>
      </c>
      <c r="CU227" s="71"/>
      <c r="CV227" s="70">
        <f>SUM(CU227*E227*F227*H227*L227*$CV$9)</f>
        <v>0</v>
      </c>
      <c r="CW227" s="71"/>
      <c r="CX227" s="70">
        <f>SUM(CW227*E227*F227*H227*L227*$CX$9)</f>
        <v>0</v>
      </c>
      <c r="CY227" s="69"/>
      <c r="CZ227" s="70">
        <f>SUM(CY227*E227*F227*H227*L227*$CZ$9)</f>
        <v>0</v>
      </c>
      <c r="DA227" s="69">
        <v>0</v>
      </c>
      <c r="DB227" s="70">
        <f>SUM(DA227*E227*F227*H227*L227*$DB$9)</f>
        <v>0</v>
      </c>
      <c r="DC227" s="69"/>
      <c r="DD227" s="70">
        <f>SUM(DC227*E227*F227*H227*L227*$DD$9)</f>
        <v>0</v>
      </c>
      <c r="DE227" s="71">
        <v>0</v>
      </c>
      <c r="DF227" s="70">
        <f>SUM(DE227*E227*F227*H227*L227*$DF$9)</f>
        <v>0</v>
      </c>
      <c r="DG227" s="69"/>
      <c r="DH227" s="70">
        <f>SUM(DG227*E227*F227*H227*L227*$DH$9)</f>
        <v>0</v>
      </c>
      <c r="DI227" s="69"/>
      <c r="DJ227" s="70">
        <f>SUM(DI227*E227*F227*H227*L227*$DJ$9)</f>
        <v>0</v>
      </c>
      <c r="DK227" s="69">
        <v>5</v>
      </c>
      <c r="DL227" s="70">
        <f>SUM(DK227*E227*F227*H227*L227*$DL$9)</f>
        <v>164821.10399999996</v>
      </c>
      <c r="DM227" s="69"/>
      <c r="DN227" s="71">
        <f>SUM(DM227*E227*F227*H227*L227*$DN$9)</f>
        <v>0</v>
      </c>
      <c r="DO227" s="69"/>
      <c r="DP227" s="70">
        <f>SUM(DO227*E227*F227*H227*L227*$DP$9)</f>
        <v>0</v>
      </c>
      <c r="DQ227" s="69"/>
      <c r="DR227" s="70">
        <f>DQ227*E227*F227*H227*L227*$DR$9</f>
        <v>0</v>
      </c>
      <c r="DS227" s="69">
        <v>1</v>
      </c>
      <c r="DT227" s="70">
        <f>SUM(DS227*E227*F227*H227*L227*$DT$9)</f>
        <v>32964.220799999996</v>
      </c>
      <c r="DU227" s="69">
        <v>0</v>
      </c>
      <c r="DV227" s="70">
        <f>SUM(DU227*E227*F227*H227*L227*$DV$9)</f>
        <v>0</v>
      </c>
      <c r="DW227" s="69">
        <v>0</v>
      </c>
      <c r="DX227" s="70">
        <f>SUM(DW227*E227*F227*H227*M227*$DX$9)</f>
        <v>0</v>
      </c>
      <c r="DY227" s="69">
        <v>0</v>
      </c>
      <c r="DZ227" s="70">
        <f>SUM(DY227*E227*F227*H227*N227*$DZ$9)</f>
        <v>0</v>
      </c>
      <c r="EA227" s="131"/>
      <c r="EB227" s="70">
        <f>SUM(EA227*E227*F227*H227*K227*$EB$9)</f>
        <v>0</v>
      </c>
      <c r="EC227" s="69"/>
      <c r="ED227" s="70">
        <f>SUM(EC227*E227*F227*H227*K227*$ED$9)</f>
        <v>0</v>
      </c>
      <c r="EE227" s="69"/>
      <c r="EF227" s="70">
        <f>SUM(EE227*E227*F227*H227*K227*$EF$9)</f>
        <v>0</v>
      </c>
      <c r="EG227" s="69"/>
      <c r="EH227" s="70">
        <f>SUM(EG227*E227*F227*H227*K227*$EH$9)</f>
        <v>0</v>
      </c>
      <c r="EI227" s="69"/>
      <c r="EJ227" s="70">
        <f>EI227*E227*F227*H227*K227*$EJ$9</f>
        <v>0</v>
      </c>
      <c r="EK227" s="69"/>
      <c r="EL227" s="70">
        <f>EK227*E227*F227*H227*K227*$EL$9</f>
        <v>0</v>
      </c>
      <c r="EM227" s="69"/>
      <c r="EN227" s="70"/>
      <c r="EO227" s="75"/>
      <c r="EP227" s="75"/>
      <c r="EQ227" s="76">
        <f t="shared" si="626"/>
        <v>69</v>
      </c>
      <c r="ER227" s="76">
        <f t="shared" si="626"/>
        <v>1928406.9168</v>
      </c>
    </row>
    <row r="228" spans="1:148" s="3" customFormat="1" ht="26.25" customHeight="1" x14ac:dyDescent="0.25">
      <c r="A228" s="54"/>
      <c r="B228" s="54">
        <v>155</v>
      </c>
      <c r="C228" s="218" t="s">
        <v>617</v>
      </c>
      <c r="D228" s="158" t="s">
        <v>618</v>
      </c>
      <c r="E228" s="64">
        <v>13916</v>
      </c>
      <c r="F228" s="65">
        <v>2.58</v>
      </c>
      <c r="G228" s="66"/>
      <c r="H228" s="119">
        <v>1</v>
      </c>
      <c r="I228" s="120"/>
      <c r="J228" s="127"/>
      <c r="K228" s="118">
        <v>1.4</v>
      </c>
      <c r="L228" s="118">
        <v>1.68</v>
      </c>
      <c r="M228" s="118">
        <v>2.23</v>
      </c>
      <c r="N228" s="121">
        <v>2.57</v>
      </c>
      <c r="O228" s="128"/>
      <c r="P228" s="70">
        <f>O228*E228*F228*H228*K228*$P$9</f>
        <v>0</v>
      </c>
      <c r="Q228" s="122"/>
      <c r="R228" s="70">
        <f>Q228*E228*F228*H228*K228*$R$9</f>
        <v>0</v>
      </c>
      <c r="S228" s="122"/>
      <c r="T228" s="71">
        <f>S228*E228*F228*H228*K228*$T$9</f>
        <v>0</v>
      </c>
      <c r="U228" s="128"/>
      <c r="V228" s="70">
        <f>SUM(U228*E228*F228*H228*K228*$V$9)</f>
        <v>0</v>
      </c>
      <c r="W228" s="128"/>
      <c r="X228" s="71">
        <f>SUM(W228*E228*F228*H228*K228*$X$9)</f>
        <v>0</v>
      </c>
      <c r="Y228" s="128"/>
      <c r="Z228" s="70">
        <f>SUM(Y228*E228*F228*H228*K228*$Z$9)</f>
        <v>0</v>
      </c>
      <c r="AA228" s="122"/>
      <c r="AB228" s="70">
        <f>SUM(AA228*E228*F228*H228*K228*$AB$9)</f>
        <v>0</v>
      </c>
      <c r="AC228" s="138"/>
      <c r="AD228" s="138"/>
      <c r="AE228" s="122"/>
      <c r="AF228" s="70">
        <f>SUM(AE228*E228*F228*H228*K228*$AF$9)</f>
        <v>0</v>
      </c>
      <c r="AG228" s="122"/>
      <c r="AH228" s="70">
        <f>SUM(AG228*E228*F228*H228*L228*$AH$9)</f>
        <v>0</v>
      </c>
      <c r="AI228" s="122"/>
      <c r="AJ228" s="70">
        <f>SUM(AI228*E228*F228*H228*L228*$AJ$9)</f>
        <v>0</v>
      </c>
      <c r="AK228" s="128"/>
      <c r="AL228" s="70">
        <f>SUM(AK228*E228*F228*H228*K228*$AL$9)</f>
        <v>0</v>
      </c>
      <c r="AM228" s="122"/>
      <c r="AN228" s="71">
        <f>SUM(AM228*E228*F228*H228*K228*$AN$9)</f>
        <v>0</v>
      </c>
      <c r="AO228" s="128"/>
      <c r="AP228" s="70">
        <f>SUM(AO228*E228*F228*H228*K228*$AP$9)</f>
        <v>0</v>
      </c>
      <c r="AQ228" s="131"/>
      <c r="AR228" s="70">
        <f>SUM(AQ228*E228*F228*H228*K228*$AR$9)</f>
        <v>0</v>
      </c>
      <c r="AS228" s="122"/>
      <c r="AT228" s="70">
        <f>SUM(E228*F228*H228*K228*AS228*$AT$9)</f>
        <v>0</v>
      </c>
      <c r="AU228" s="122"/>
      <c r="AV228" s="70">
        <f>SUM(AU228*E228*F228*H228*K228*$AV$9)</f>
        <v>0</v>
      </c>
      <c r="AW228" s="128"/>
      <c r="AX228" s="70">
        <f>SUM(AW228*E228*F228*H228*K228*$AX$9)</f>
        <v>0</v>
      </c>
      <c r="AY228" s="128"/>
      <c r="AZ228" s="71">
        <f>SUM(AY228*E228*F228*H228*K228*$AZ$9)</f>
        <v>0</v>
      </c>
      <c r="BA228" s="128"/>
      <c r="BB228" s="70">
        <f>SUM(BA228*E228*F228*H228*K228*$BB$9)</f>
        <v>0</v>
      </c>
      <c r="BC228" s="128"/>
      <c r="BD228" s="70">
        <f>SUM(BC228*E228*F228*H228*K228*$BD$9)</f>
        <v>0</v>
      </c>
      <c r="BE228" s="128"/>
      <c r="BF228" s="70">
        <f>SUM(BE228*E228*F228*H228*K228*$BF$9)</f>
        <v>0</v>
      </c>
      <c r="BG228" s="128"/>
      <c r="BH228" s="70">
        <f>SUM(BG228*E228*F228*H228*K228*$BH$9)</f>
        <v>0</v>
      </c>
      <c r="BI228" s="128"/>
      <c r="BJ228" s="70">
        <f>BI228*E228*F228*H228*K228*$BJ$9</f>
        <v>0</v>
      </c>
      <c r="BK228" s="128"/>
      <c r="BL228" s="70">
        <f>BK228*E228*F228*H228*K228*$BL$9</f>
        <v>0</v>
      </c>
      <c r="BM228" s="128"/>
      <c r="BN228" s="70">
        <f>BM228*E228*F228*H228*K228*$BN$9</f>
        <v>0</v>
      </c>
      <c r="BO228" s="128"/>
      <c r="BP228" s="70">
        <f>SUM(BO228*E228*F228*H228*K228*$BP$9)</f>
        <v>0</v>
      </c>
      <c r="BQ228" s="128"/>
      <c r="BR228" s="70">
        <f>SUM(BQ228*E228*F228*H228*K228*$BR$9)</f>
        <v>0</v>
      </c>
      <c r="BS228" s="128"/>
      <c r="BT228" s="70">
        <f>SUM(BS228*E228*F228*H228*K228*$BT$9)</f>
        <v>0</v>
      </c>
      <c r="BU228" s="128"/>
      <c r="BV228" s="70">
        <f>SUM(BU228*E228*F228*H228*K228*$BV$9)</f>
        <v>0</v>
      </c>
      <c r="BW228" s="128"/>
      <c r="BX228" s="70">
        <f>SUM(BW228*E228*F228*H228*K228*$BX$9)</f>
        <v>0</v>
      </c>
      <c r="BY228" s="139"/>
      <c r="BZ228" s="74">
        <f>BY228*E228*F228*H228*K228*$BZ$9</f>
        <v>0</v>
      </c>
      <c r="CA228" s="128"/>
      <c r="CB228" s="70">
        <f>SUM(CA228*E228*F228*H228*K228*$CB$9)</f>
        <v>0</v>
      </c>
      <c r="CC228" s="122"/>
      <c r="CD228" s="70">
        <f>SUM(CC228*E228*F228*H228*K228*$CD$9)</f>
        <v>0</v>
      </c>
      <c r="CE228" s="128"/>
      <c r="CF228" s="70">
        <f>SUM(CE228*E228*F228*H228*K228*$CF$9)</f>
        <v>0</v>
      </c>
      <c r="CG228" s="128"/>
      <c r="CH228" s="70">
        <f>SUM(CG228*E228*F228*H228*K228*$CH$9)</f>
        <v>0</v>
      </c>
      <c r="CI228" s="128"/>
      <c r="CJ228" s="70">
        <f>CI228*E228*F228*H228*K228*$CJ$9</f>
        <v>0</v>
      </c>
      <c r="CK228" s="178"/>
      <c r="CL228" s="70">
        <f>SUM(CK228*E228*F228*H228*K228*$CL$9)</f>
        <v>0</v>
      </c>
      <c r="CM228" s="122"/>
      <c r="CN228" s="70">
        <f>SUM(CM228*E228*F228*H228*L228*$CN$9)</f>
        <v>0</v>
      </c>
      <c r="CO228" s="128"/>
      <c r="CP228" s="70">
        <f>SUM(CO228*E228*F228*H228*L228*$CP$9)</f>
        <v>0</v>
      </c>
      <c r="CQ228" s="128"/>
      <c r="CR228" s="70">
        <f>SUM(CQ228*E228*F228*H228*L228*$CR$9)</f>
        <v>0</v>
      </c>
      <c r="CS228" s="122"/>
      <c r="CT228" s="70">
        <f>SUM(CS228*E228*F228*H228*L228*$CT$9)</f>
        <v>0</v>
      </c>
      <c r="CU228" s="122"/>
      <c r="CV228" s="70">
        <f>SUM(CU228*E228*F228*H228*L228*$CV$9)</f>
        <v>0</v>
      </c>
      <c r="CW228" s="122"/>
      <c r="CX228" s="70">
        <f>SUM(CW228*E228*F228*H228*L228*$CX$9)</f>
        <v>0</v>
      </c>
      <c r="CY228" s="128"/>
      <c r="CZ228" s="70">
        <f>SUM(CY228*E228*F228*H228*L228*$CZ$9)</f>
        <v>0</v>
      </c>
      <c r="DA228" s="128"/>
      <c r="DB228" s="70">
        <f>SUM(DA228*E228*F228*H228*L228*$DB$9)</f>
        <v>0</v>
      </c>
      <c r="DC228" s="128"/>
      <c r="DD228" s="70">
        <f>SUM(DC228*E228*F228*H228*L228*$DD$9)</f>
        <v>0</v>
      </c>
      <c r="DE228" s="122"/>
      <c r="DF228" s="70">
        <f>SUM(DE228*E228*F228*H228*L228*$DF$9)</f>
        <v>0</v>
      </c>
      <c r="DG228" s="128"/>
      <c r="DH228" s="70">
        <f>SUM(DG228*E228*F228*H228*L228*$DH$9)</f>
        <v>0</v>
      </c>
      <c r="DI228" s="128"/>
      <c r="DJ228" s="70">
        <f>SUM(DI228*E228*F228*H228*L228*$DJ$9)</f>
        <v>0</v>
      </c>
      <c r="DK228" s="128"/>
      <c r="DL228" s="70">
        <f>SUM(DK228*E228*F228*H228*L228*$DL$9)</f>
        <v>0</v>
      </c>
      <c r="DM228" s="69"/>
      <c r="DN228" s="71">
        <f>SUM(DM228*E228*F228*H228*L228*$DN$9)</f>
        <v>0</v>
      </c>
      <c r="DO228" s="69"/>
      <c r="DP228" s="70">
        <f>SUM(DO228*E228*F228*H228*L228*$DP$9)</f>
        <v>0</v>
      </c>
      <c r="DQ228" s="128"/>
      <c r="DR228" s="70">
        <f>DQ228*E228*F228*H228*L228*$DR$9</f>
        <v>0</v>
      </c>
      <c r="DS228" s="128"/>
      <c r="DT228" s="70">
        <f>SUM(DS228*E228*F228*H228*L228*$DT$9)</f>
        <v>0</v>
      </c>
      <c r="DU228" s="128"/>
      <c r="DV228" s="70">
        <f>SUM(DU228*E228*F228*H228*L228*$DV$9)</f>
        <v>0</v>
      </c>
      <c r="DW228" s="128"/>
      <c r="DX228" s="70">
        <f>SUM(DW228*E228*F228*H228*M228*$DX$9)</f>
        <v>0</v>
      </c>
      <c r="DY228" s="128"/>
      <c r="DZ228" s="70">
        <f>SUM(DY228*E228*F228*H228*N228*$DZ$9)</f>
        <v>0</v>
      </c>
      <c r="EA228" s="131"/>
      <c r="EB228" s="70">
        <f>SUM(EA228*E228*F228*H228*K228*$EB$9)</f>
        <v>0</v>
      </c>
      <c r="EC228" s="69"/>
      <c r="ED228" s="70">
        <f>SUM(EC228*E228*F228*H228*K228*$ED$9)</f>
        <v>0</v>
      </c>
      <c r="EE228" s="128"/>
      <c r="EF228" s="70">
        <f>SUM(EE228*E228*F228*H228*K228*$EF$9)</f>
        <v>0</v>
      </c>
      <c r="EG228" s="69"/>
      <c r="EH228" s="70">
        <f>SUM(EG228*E228*F228*H228*K228*$EH$9)</f>
        <v>0</v>
      </c>
      <c r="EI228" s="69"/>
      <c r="EJ228" s="70">
        <f>EI228*E228*F228*H228*K228*$EJ$9</f>
        <v>0</v>
      </c>
      <c r="EK228" s="69"/>
      <c r="EL228" s="70">
        <f>EK228*E228*F228*H228*K228*$EL$9</f>
        <v>0</v>
      </c>
      <c r="EM228" s="69"/>
      <c r="EN228" s="70"/>
      <c r="EO228" s="75"/>
      <c r="EP228" s="75"/>
      <c r="EQ228" s="76">
        <f t="shared" si="626"/>
        <v>0</v>
      </c>
      <c r="ER228" s="76">
        <f t="shared" si="626"/>
        <v>0</v>
      </c>
    </row>
    <row r="229" spans="1:148" s="3" customFormat="1" ht="45" customHeight="1" x14ac:dyDescent="0.25">
      <c r="A229" s="54"/>
      <c r="B229" s="54">
        <v>156</v>
      </c>
      <c r="C229" s="218" t="s">
        <v>619</v>
      </c>
      <c r="D229" s="158" t="s">
        <v>620</v>
      </c>
      <c r="E229" s="64">
        <v>13916</v>
      </c>
      <c r="F229" s="120">
        <v>12.27</v>
      </c>
      <c r="G229" s="66"/>
      <c r="H229" s="119">
        <v>1</v>
      </c>
      <c r="I229" s="120"/>
      <c r="J229" s="127"/>
      <c r="K229" s="118">
        <v>1.4</v>
      </c>
      <c r="L229" s="118">
        <v>1.68</v>
      </c>
      <c r="M229" s="118">
        <v>2.23</v>
      </c>
      <c r="N229" s="121">
        <v>2.57</v>
      </c>
      <c r="O229" s="128"/>
      <c r="P229" s="70">
        <f>O229*E229*F229*H229*K229*$P$9</f>
        <v>0</v>
      </c>
      <c r="Q229" s="122"/>
      <c r="R229" s="70">
        <f>Q229*E229*F229*H229*K229*$R$9</f>
        <v>0</v>
      </c>
      <c r="S229" s="122"/>
      <c r="T229" s="71">
        <f>S229*E229*F229*H229*K229*$T$9</f>
        <v>0</v>
      </c>
      <c r="U229" s="128"/>
      <c r="V229" s="70">
        <f>SUM(U229*E229*F229*H229*K229*$V$9)</f>
        <v>0</v>
      </c>
      <c r="W229" s="128"/>
      <c r="X229" s="71">
        <f>SUM(W229*E229*F229*H229*K229*$X$9)</f>
        <v>0</v>
      </c>
      <c r="Y229" s="128"/>
      <c r="Z229" s="70">
        <f>SUM(Y229*E229*F229*H229*K229*$Z$9)</f>
        <v>0</v>
      </c>
      <c r="AA229" s="122"/>
      <c r="AB229" s="70">
        <f>SUM(AA229*E229*F229*H229*K229*$AB$9)</f>
        <v>0</v>
      </c>
      <c r="AC229" s="138"/>
      <c r="AD229" s="138"/>
      <c r="AE229" s="122"/>
      <c r="AF229" s="70">
        <f>SUM(AE229*E229*F229*H229*K229*$AF$9)</f>
        <v>0</v>
      </c>
      <c r="AG229" s="122"/>
      <c r="AH229" s="70">
        <f>SUM(AG229*E229*F229*H229*L229*$AH$9)</f>
        <v>0</v>
      </c>
      <c r="AI229" s="122"/>
      <c r="AJ229" s="70">
        <f>SUM(AI229*E229*F229*H229*L229*$AJ$9)</f>
        <v>0</v>
      </c>
      <c r="AK229" s="128"/>
      <c r="AL229" s="70">
        <f>SUM(AK229*E229*F229*H229*K229*$AL$9)</f>
        <v>0</v>
      </c>
      <c r="AM229" s="122"/>
      <c r="AN229" s="71">
        <f>SUM(AM229*E229*F229*H229*K229*$AN$9)</f>
        <v>0</v>
      </c>
      <c r="AO229" s="128"/>
      <c r="AP229" s="70">
        <f>SUM(AO229*E229*F229*H229*K229*$AP$9)</f>
        <v>0</v>
      </c>
      <c r="AQ229" s="131"/>
      <c r="AR229" s="70">
        <f>SUM(AQ229*E229*F229*H229*K229*$AR$9)</f>
        <v>0</v>
      </c>
      <c r="AS229" s="122"/>
      <c r="AT229" s="70">
        <f>SUM(E229*F229*H229*K229*AS229*$AT$9)</f>
        <v>0</v>
      </c>
      <c r="AU229" s="122"/>
      <c r="AV229" s="70">
        <f>SUM(AU229*E229*F229*H229*K229*$AV$9)</f>
        <v>0</v>
      </c>
      <c r="AW229" s="128"/>
      <c r="AX229" s="70">
        <f>SUM(AW229*E229*F229*H229*K229*$AX$9)</f>
        <v>0</v>
      </c>
      <c r="AY229" s="128"/>
      <c r="AZ229" s="71">
        <f>SUM(AY229*E229*F229*H229*K229*$AZ$9)</f>
        <v>0</v>
      </c>
      <c r="BA229" s="128"/>
      <c r="BB229" s="70">
        <f>SUM(BA229*E229*F229*H229*K229*$BB$9)</f>
        <v>0</v>
      </c>
      <c r="BC229" s="128"/>
      <c r="BD229" s="70">
        <f>SUM(BC229*E229*F229*H229*K229*$BD$9)</f>
        <v>0</v>
      </c>
      <c r="BE229" s="128"/>
      <c r="BF229" s="70">
        <f>SUM(BE229*E229*F229*H229*K229*$BF$9)</f>
        <v>0</v>
      </c>
      <c r="BG229" s="128"/>
      <c r="BH229" s="70">
        <f>SUM(BG229*E229*F229*H229*K229*$BH$9)</f>
        <v>0</v>
      </c>
      <c r="BI229" s="128"/>
      <c r="BJ229" s="70">
        <f>BI229*E229*F229*H229*K229*$BJ$9</f>
        <v>0</v>
      </c>
      <c r="BK229" s="128"/>
      <c r="BL229" s="70">
        <f>BK229*E229*F229*H229*K229*$BL$9</f>
        <v>0</v>
      </c>
      <c r="BM229" s="128"/>
      <c r="BN229" s="70">
        <f>BM229*E229*F229*H229*K229*$BN$9</f>
        <v>0</v>
      </c>
      <c r="BO229" s="128"/>
      <c r="BP229" s="70">
        <f>SUM(BO229*E229*F229*H229*K229*$BP$9)</f>
        <v>0</v>
      </c>
      <c r="BQ229" s="128"/>
      <c r="BR229" s="70">
        <f>SUM(BQ229*E229*F229*H229*K229*$BR$9)</f>
        <v>0</v>
      </c>
      <c r="BS229" s="128"/>
      <c r="BT229" s="70">
        <f>SUM(BS229*E229*F229*H229*K229*$BT$9)</f>
        <v>0</v>
      </c>
      <c r="BU229" s="128"/>
      <c r="BV229" s="70">
        <f>SUM(BU229*E229*F229*H229*K229*$BV$9)</f>
        <v>0</v>
      </c>
      <c r="BW229" s="128"/>
      <c r="BX229" s="70">
        <f>SUM(BW229*E229*F229*H229*K229*$BX$9)</f>
        <v>0</v>
      </c>
      <c r="BY229" s="139"/>
      <c r="BZ229" s="74">
        <f>BY229*E229*F229*H229*K229*$BZ$9</f>
        <v>0</v>
      </c>
      <c r="CA229" s="128"/>
      <c r="CB229" s="70">
        <f>SUM(CA229*E229*F229*H229*K229*$CB$9)</f>
        <v>0</v>
      </c>
      <c r="CC229" s="122"/>
      <c r="CD229" s="70">
        <f>SUM(CC229*E229*F229*H229*K229*$CD$9)</f>
        <v>0</v>
      </c>
      <c r="CE229" s="128"/>
      <c r="CF229" s="70">
        <f>SUM(CE229*E229*F229*H229*K229*$CF$9)</f>
        <v>0</v>
      </c>
      <c r="CG229" s="128"/>
      <c r="CH229" s="70">
        <f>SUM(CG229*E229*F229*H229*K229*$CH$9)</f>
        <v>0</v>
      </c>
      <c r="CI229" s="128"/>
      <c r="CJ229" s="70">
        <f>CI229*E229*F229*H229*K229*$CJ$9</f>
        <v>0</v>
      </c>
      <c r="CK229" s="178"/>
      <c r="CL229" s="70">
        <f>SUM(CK229*E229*F229*H229*K229*$CL$9)</f>
        <v>0</v>
      </c>
      <c r="CM229" s="122"/>
      <c r="CN229" s="70">
        <f>SUM(CM229*E229*F229*H229*L229*$CN$9)</f>
        <v>0</v>
      </c>
      <c r="CO229" s="128"/>
      <c r="CP229" s="70">
        <f>SUM(CO229*E229*F229*H229*L229*$CP$9)</f>
        <v>0</v>
      </c>
      <c r="CQ229" s="128"/>
      <c r="CR229" s="70">
        <f>SUM(CQ229*E229*F229*H229*L229*$CR$9)</f>
        <v>0</v>
      </c>
      <c r="CS229" s="122"/>
      <c r="CT229" s="70">
        <f>SUM(CS229*E229*F229*H229*L229*$CT$9)</f>
        <v>0</v>
      </c>
      <c r="CU229" s="122"/>
      <c r="CV229" s="70">
        <f>SUM(CU229*E229*F229*H229*L229*$CV$9)</f>
        <v>0</v>
      </c>
      <c r="CW229" s="122"/>
      <c r="CX229" s="70">
        <f>SUM(CW229*E229*F229*H229*L229*$CX$9)</f>
        <v>0</v>
      </c>
      <c r="CY229" s="128"/>
      <c r="CZ229" s="70">
        <f>SUM(CY229*E229*F229*H229*L229*$CZ$9)</f>
        <v>0</v>
      </c>
      <c r="DA229" s="128"/>
      <c r="DB229" s="70">
        <f>SUM(DA229*E229*F229*H229*L229*$DB$9)</f>
        <v>0</v>
      </c>
      <c r="DC229" s="128"/>
      <c r="DD229" s="70">
        <f>SUM(DC229*E229*F229*H229*L229*$DD$9)</f>
        <v>0</v>
      </c>
      <c r="DE229" s="122"/>
      <c r="DF229" s="70">
        <f>SUM(DE229*E229*F229*H229*L229*$DF$9)</f>
        <v>0</v>
      </c>
      <c r="DG229" s="128"/>
      <c r="DH229" s="70">
        <f>SUM(DG229*E229*F229*H229*L229*$DH$9)</f>
        <v>0</v>
      </c>
      <c r="DI229" s="128"/>
      <c r="DJ229" s="70">
        <f>SUM(DI229*E229*F229*H229*L229*$DJ$9)</f>
        <v>0</v>
      </c>
      <c r="DK229" s="128"/>
      <c r="DL229" s="70">
        <f>SUM(DK229*E229*F229*H229*L229*$DL$9)</f>
        <v>0</v>
      </c>
      <c r="DM229" s="69"/>
      <c r="DN229" s="71">
        <f>SUM(DM229*E229*F229*H229*L229*$DN$9)</f>
        <v>0</v>
      </c>
      <c r="DO229" s="128"/>
      <c r="DP229" s="70">
        <f>SUM(DO229*E229*F229*H229*L229*$DP$9)</f>
        <v>0</v>
      </c>
      <c r="DQ229" s="128"/>
      <c r="DR229" s="70">
        <f>DQ229*E229*F229*H229*L229*$DR$9</f>
        <v>0</v>
      </c>
      <c r="DS229" s="128"/>
      <c r="DT229" s="70">
        <f>SUM(DS229*E229*F229*H229*L229*$DT$9)</f>
        <v>0</v>
      </c>
      <c r="DU229" s="128"/>
      <c r="DV229" s="70">
        <f>SUM(DU229*E229*F229*H229*L229*$DV$9)</f>
        <v>0</v>
      </c>
      <c r="DW229" s="128"/>
      <c r="DX229" s="70">
        <f>SUM(DW229*E229*F229*H229*M229*$DX$9)</f>
        <v>0</v>
      </c>
      <c r="DY229" s="128"/>
      <c r="DZ229" s="70">
        <f>SUM(DY229*E229*F229*H229*N229*$DZ$9)</f>
        <v>0</v>
      </c>
      <c r="EA229" s="131"/>
      <c r="EB229" s="70">
        <f>SUM(EA229*E229*F229*H229*K229*$EB$9)</f>
        <v>0</v>
      </c>
      <c r="EC229" s="69"/>
      <c r="ED229" s="70">
        <f>SUM(EC229*E229*F229*H229*K229*$ED$9)</f>
        <v>0</v>
      </c>
      <c r="EE229" s="128"/>
      <c r="EF229" s="70">
        <f>SUM(EE229*E229*F229*H229*K229*$EF$9)</f>
        <v>0</v>
      </c>
      <c r="EG229" s="128"/>
      <c r="EH229" s="70">
        <f>SUM(EG229*E229*F229*H229*K229*$EH$9)</f>
        <v>0</v>
      </c>
      <c r="EI229" s="69"/>
      <c r="EJ229" s="70">
        <f>EI229*E229*F229*H229*K229*$EJ$9</f>
        <v>0</v>
      </c>
      <c r="EK229" s="69"/>
      <c r="EL229" s="70">
        <f>EK229*E229*F229*H229*K229*$EL$9</f>
        <v>0</v>
      </c>
      <c r="EM229" s="69"/>
      <c r="EN229" s="70"/>
      <c r="EO229" s="75"/>
      <c r="EP229" s="75"/>
      <c r="EQ229" s="76">
        <f t="shared" si="626"/>
        <v>0</v>
      </c>
      <c r="ER229" s="76">
        <f t="shared" si="626"/>
        <v>0</v>
      </c>
    </row>
    <row r="230" spans="1:148" s="116" customFormat="1" ht="15" customHeight="1" x14ac:dyDescent="0.25">
      <c r="A230" s="53">
        <v>36</v>
      </c>
      <c r="B230" s="53"/>
      <c r="C230" s="77" t="s">
        <v>621</v>
      </c>
      <c r="D230" s="157" t="s">
        <v>622</v>
      </c>
      <c r="E230" s="64">
        <v>13916</v>
      </c>
      <c r="F230" s="136"/>
      <c r="G230" s="66"/>
      <c r="H230" s="57"/>
      <c r="I230" s="112"/>
      <c r="J230" s="113"/>
      <c r="K230" s="125">
        <v>1.4</v>
      </c>
      <c r="L230" s="125">
        <v>1.68</v>
      </c>
      <c r="M230" s="125">
        <v>2.23</v>
      </c>
      <c r="N230" s="115">
        <v>2.57</v>
      </c>
      <c r="O230" s="142">
        <f t="shared" ref="O230:AT230" si="627">SUM(O231:O240)</f>
        <v>10</v>
      </c>
      <c r="P230" s="142">
        <f t="shared" si="627"/>
        <v>1062964.642432</v>
      </c>
      <c r="Q230" s="142">
        <f t="shared" si="627"/>
        <v>0</v>
      </c>
      <c r="R230" s="142">
        <f t="shared" si="627"/>
        <v>0</v>
      </c>
      <c r="S230" s="142">
        <f t="shared" si="627"/>
        <v>18</v>
      </c>
      <c r="T230" s="142">
        <f t="shared" si="627"/>
        <v>140273.28</v>
      </c>
      <c r="U230" s="142">
        <f t="shared" si="627"/>
        <v>0</v>
      </c>
      <c r="V230" s="142">
        <f t="shared" si="627"/>
        <v>0</v>
      </c>
      <c r="W230" s="142">
        <f t="shared" si="627"/>
        <v>120</v>
      </c>
      <c r="X230" s="142">
        <f t="shared" si="627"/>
        <v>4849717.6726656007</v>
      </c>
      <c r="Y230" s="142">
        <f t="shared" si="627"/>
        <v>0</v>
      </c>
      <c r="Z230" s="142">
        <f t="shared" si="627"/>
        <v>0</v>
      </c>
      <c r="AA230" s="142">
        <f t="shared" si="627"/>
        <v>0</v>
      </c>
      <c r="AB230" s="142">
        <f t="shared" si="627"/>
        <v>0</v>
      </c>
      <c r="AC230" s="142">
        <f t="shared" si="627"/>
        <v>0</v>
      </c>
      <c r="AD230" s="142">
        <f t="shared" si="627"/>
        <v>0</v>
      </c>
      <c r="AE230" s="142">
        <f t="shared" si="627"/>
        <v>17</v>
      </c>
      <c r="AF230" s="142">
        <f t="shared" si="627"/>
        <v>132480.32000000001</v>
      </c>
      <c r="AG230" s="142">
        <f t="shared" si="627"/>
        <v>12</v>
      </c>
      <c r="AH230" s="142">
        <f t="shared" si="627"/>
        <v>112218.624</v>
      </c>
      <c r="AI230" s="142">
        <f t="shared" si="627"/>
        <v>0</v>
      </c>
      <c r="AJ230" s="142">
        <f t="shared" si="627"/>
        <v>0</v>
      </c>
      <c r="AK230" s="142">
        <f t="shared" si="627"/>
        <v>0</v>
      </c>
      <c r="AL230" s="142">
        <f t="shared" si="627"/>
        <v>0</v>
      </c>
      <c r="AM230" s="142">
        <f t="shared" si="627"/>
        <v>0</v>
      </c>
      <c r="AN230" s="142">
        <f t="shared" si="627"/>
        <v>0</v>
      </c>
      <c r="AO230" s="142">
        <f t="shared" si="627"/>
        <v>0</v>
      </c>
      <c r="AP230" s="142">
        <f t="shared" si="627"/>
        <v>0</v>
      </c>
      <c r="AQ230" s="142">
        <f t="shared" si="627"/>
        <v>256</v>
      </c>
      <c r="AR230" s="142">
        <f t="shared" si="627"/>
        <v>30594652.814476799</v>
      </c>
      <c r="AS230" s="142">
        <f t="shared" si="627"/>
        <v>0</v>
      </c>
      <c r="AT230" s="142">
        <f t="shared" si="627"/>
        <v>0</v>
      </c>
      <c r="AU230" s="142">
        <f t="shared" ref="AU230:DF230" si="628">SUM(AU231:AU240)</f>
        <v>0</v>
      </c>
      <c r="AV230" s="142">
        <f t="shared" si="628"/>
        <v>0</v>
      </c>
      <c r="AW230" s="142">
        <f t="shared" si="628"/>
        <v>0</v>
      </c>
      <c r="AX230" s="142">
        <f t="shared" si="628"/>
        <v>0</v>
      </c>
      <c r="AY230" s="142">
        <f t="shared" si="628"/>
        <v>162</v>
      </c>
      <c r="AZ230" s="142">
        <f t="shared" si="628"/>
        <v>1579821.9712800002</v>
      </c>
      <c r="BA230" s="142">
        <f t="shared" si="628"/>
        <v>0</v>
      </c>
      <c r="BB230" s="142">
        <f t="shared" si="628"/>
        <v>0</v>
      </c>
      <c r="BC230" s="142">
        <f t="shared" si="628"/>
        <v>0</v>
      </c>
      <c r="BD230" s="142">
        <f t="shared" si="628"/>
        <v>0</v>
      </c>
      <c r="BE230" s="142">
        <f t="shared" si="628"/>
        <v>30</v>
      </c>
      <c r="BF230" s="142">
        <f t="shared" si="628"/>
        <v>233788.79999999999</v>
      </c>
      <c r="BG230" s="142">
        <f t="shared" si="628"/>
        <v>2</v>
      </c>
      <c r="BH230" s="142">
        <f t="shared" si="628"/>
        <v>15585.92</v>
      </c>
      <c r="BI230" s="142">
        <f t="shared" si="628"/>
        <v>754</v>
      </c>
      <c r="BJ230" s="142">
        <f t="shared" si="628"/>
        <v>7367152.6655999999</v>
      </c>
      <c r="BK230" s="142">
        <f t="shared" si="628"/>
        <v>0</v>
      </c>
      <c r="BL230" s="142">
        <f t="shared" si="628"/>
        <v>0</v>
      </c>
      <c r="BM230" s="142">
        <f t="shared" si="628"/>
        <v>0</v>
      </c>
      <c r="BN230" s="142">
        <f t="shared" si="628"/>
        <v>0</v>
      </c>
      <c r="BO230" s="142">
        <f t="shared" si="628"/>
        <v>0</v>
      </c>
      <c r="BP230" s="142">
        <f t="shared" si="628"/>
        <v>0</v>
      </c>
      <c r="BQ230" s="142">
        <f t="shared" si="628"/>
        <v>0</v>
      </c>
      <c r="BR230" s="142">
        <f t="shared" si="628"/>
        <v>0</v>
      </c>
      <c r="BS230" s="142">
        <f t="shared" si="628"/>
        <v>0</v>
      </c>
      <c r="BT230" s="142">
        <f t="shared" si="628"/>
        <v>0</v>
      </c>
      <c r="BU230" s="142">
        <f t="shared" si="628"/>
        <v>0</v>
      </c>
      <c r="BV230" s="142">
        <f t="shared" si="628"/>
        <v>0</v>
      </c>
      <c r="BW230" s="142">
        <f t="shared" si="628"/>
        <v>0</v>
      </c>
      <c r="BX230" s="142">
        <f t="shared" si="628"/>
        <v>0</v>
      </c>
      <c r="BY230" s="142">
        <f t="shared" si="628"/>
        <v>80</v>
      </c>
      <c r="BZ230" s="142">
        <f t="shared" si="628"/>
        <v>872811.52000000002</v>
      </c>
      <c r="CA230" s="142">
        <f t="shared" si="628"/>
        <v>18</v>
      </c>
      <c r="CB230" s="142">
        <f t="shared" si="628"/>
        <v>140273.28</v>
      </c>
      <c r="CC230" s="142">
        <f t="shared" si="628"/>
        <v>0</v>
      </c>
      <c r="CD230" s="142">
        <f t="shared" si="628"/>
        <v>0</v>
      </c>
      <c r="CE230" s="142">
        <f t="shared" si="628"/>
        <v>0</v>
      </c>
      <c r="CF230" s="142">
        <f t="shared" si="628"/>
        <v>0</v>
      </c>
      <c r="CG230" s="142">
        <f t="shared" si="628"/>
        <v>0</v>
      </c>
      <c r="CH230" s="142">
        <f t="shared" si="628"/>
        <v>0</v>
      </c>
      <c r="CI230" s="142">
        <f t="shared" si="628"/>
        <v>0</v>
      </c>
      <c r="CJ230" s="142">
        <f t="shared" si="628"/>
        <v>0</v>
      </c>
      <c r="CK230" s="142">
        <f t="shared" si="628"/>
        <v>2</v>
      </c>
      <c r="CL230" s="142">
        <f t="shared" si="628"/>
        <v>245010.66240000003</v>
      </c>
      <c r="CM230" s="142">
        <f t="shared" si="628"/>
        <v>0</v>
      </c>
      <c r="CN230" s="142">
        <f t="shared" si="628"/>
        <v>0</v>
      </c>
      <c r="CO230" s="142">
        <f t="shared" si="628"/>
        <v>0</v>
      </c>
      <c r="CP230" s="142">
        <f t="shared" si="628"/>
        <v>0</v>
      </c>
      <c r="CQ230" s="142">
        <f t="shared" si="628"/>
        <v>0</v>
      </c>
      <c r="CR230" s="142">
        <f t="shared" si="628"/>
        <v>0</v>
      </c>
      <c r="CS230" s="142">
        <f t="shared" si="628"/>
        <v>0</v>
      </c>
      <c r="CT230" s="142">
        <f t="shared" si="628"/>
        <v>0</v>
      </c>
      <c r="CU230" s="142">
        <f t="shared" si="628"/>
        <v>0</v>
      </c>
      <c r="CV230" s="142">
        <f t="shared" si="628"/>
        <v>0</v>
      </c>
      <c r="CW230" s="142">
        <f t="shared" si="628"/>
        <v>0</v>
      </c>
      <c r="CX230" s="142">
        <f t="shared" si="628"/>
        <v>0</v>
      </c>
      <c r="CY230" s="142">
        <f t="shared" si="628"/>
        <v>0</v>
      </c>
      <c r="CZ230" s="142">
        <f t="shared" si="628"/>
        <v>0</v>
      </c>
      <c r="DA230" s="142">
        <f t="shared" si="628"/>
        <v>0</v>
      </c>
      <c r="DB230" s="142">
        <f t="shared" si="628"/>
        <v>0</v>
      </c>
      <c r="DC230" s="142">
        <f t="shared" si="628"/>
        <v>2</v>
      </c>
      <c r="DD230" s="142">
        <f t="shared" si="628"/>
        <v>20105.836800000001</v>
      </c>
      <c r="DE230" s="142">
        <f t="shared" si="628"/>
        <v>0</v>
      </c>
      <c r="DF230" s="142">
        <f t="shared" si="628"/>
        <v>0</v>
      </c>
      <c r="DG230" s="142">
        <f t="shared" ref="DG230:EN230" si="629">SUM(DG231:DG240)</f>
        <v>40</v>
      </c>
      <c r="DH230" s="142">
        <f t="shared" si="629"/>
        <v>374062.07999999996</v>
      </c>
      <c r="DI230" s="142">
        <f t="shared" si="629"/>
        <v>0</v>
      </c>
      <c r="DJ230" s="142">
        <f t="shared" si="629"/>
        <v>0</v>
      </c>
      <c r="DK230" s="142">
        <f t="shared" si="629"/>
        <v>0</v>
      </c>
      <c r="DL230" s="142">
        <f t="shared" si="629"/>
        <v>0</v>
      </c>
      <c r="DM230" s="142">
        <f t="shared" si="629"/>
        <v>0</v>
      </c>
      <c r="DN230" s="142">
        <f t="shared" si="629"/>
        <v>0</v>
      </c>
      <c r="DO230" s="142">
        <f t="shared" si="629"/>
        <v>0</v>
      </c>
      <c r="DP230" s="142">
        <f t="shared" si="629"/>
        <v>0</v>
      </c>
      <c r="DQ230" s="142">
        <f t="shared" si="629"/>
        <v>0</v>
      </c>
      <c r="DR230" s="142">
        <f t="shared" si="629"/>
        <v>0</v>
      </c>
      <c r="DS230" s="142">
        <f t="shared" si="629"/>
        <v>0</v>
      </c>
      <c r="DT230" s="142">
        <f t="shared" si="629"/>
        <v>0</v>
      </c>
      <c r="DU230" s="142">
        <f t="shared" si="629"/>
        <v>0</v>
      </c>
      <c r="DV230" s="142">
        <f t="shared" si="629"/>
        <v>0</v>
      </c>
      <c r="DW230" s="142">
        <f t="shared" si="629"/>
        <v>0</v>
      </c>
      <c r="DX230" s="142">
        <f t="shared" si="629"/>
        <v>0</v>
      </c>
      <c r="DY230" s="142">
        <f t="shared" si="629"/>
        <v>4</v>
      </c>
      <c r="DZ230" s="142">
        <f t="shared" si="629"/>
        <v>566848.60726815998</v>
      </c>
      <c r="EA230" s="142">
        <f t="shared" si="629"/>
        <v>0</v>
      </c>
      <c r="EB230" s="142">
        <f t="shared" si="629"/>
        <v>0</v>
      </c>
      <c r="EC230" s="142">
        <f t="shared" si="629"/>
        <v>0</v>
      </c>
      <c r="ED230" s="142">
        <f t="shared" si="629"/>
        <v>0</v>
      </c>
      <c r="EE230" s="142">
        <f t="shared" si="629"/>
        <v>0</v>
      </c>
      <c r="EF230" s="142">
        <f t="shared" si="629"/>
        <v>0</v>
      </c>
      <c r="EG230" s="142">
        <f t="shared" si="629"/>
        <v>0</v>
      </c>
      <c r="EH230" s="142">
        <f t="shared" si="629"/>
        <v>0</v>
      </c>
      <c r="EI230" s="142">
        <f t="shared" si="629"/>
        <v>0</v>
      </c>
      <c r="EJ230" s="142">
        <f t="shared" si="629"/>
        <v>0</v>
      </c>
      <c r="EK230" s="142">
        <f t="shared" si="629"/>
        <v>0</v>
      </c>
      <c r="EL230" s="142">
        <f t="shared" si="629"/>
        <v>0</v>
      </c>
      <c r="EM230" s="142">
        <f t="shared" si="629"/>
        <v>0</v>
      </c>
      <c r="EN230" s="142">
        <f t="shared" si="629"/>
        <v>0</v>
      </c>
      <c r="EO230" s="142"/>
      <c r="EP230" s="142"/>
      <c r="EQ230" s="142">
        <f>SUM(EQ231:EQ240)</f>
        <v>1527</v>
      </c>
      <c r="ER230" s="142">
        <f>SUM(ER231:ER240)</f>
        <v>48307768.696922556</v>
      </c>
    </row>
    <row r="231" spans="1:148" s="3" customFormat="1" ht="30" customHeight="1" x14ac:dyDescent="0.25">
      <c r="A231" s="54"/>
      <c r="B231" s="54">
        <v>157</v>
      </c>
      <c r="C231" s="218" t="s">
        <v>623</v>
      </c>
      <c r="D231" s="158" t="s">
        <v>624</v>
      </c>
      <c r="E231" s="64">
        <v>13916</v>
      </c>
      <c r="F231" s="65">
        <v>7.86</v>
      </c>
      <c r="G231" s="66"/>
      <c r="H231" s="231">
        <v>0.8</v>
      </c>
      <c r="I231" s="232"/>
      <c r="J231" s="127"/>
      <c r="K231" s="118">
        <v>1.4</v>
      </c>
      <c r="L231" s="118">
        <v>1.68</v>
      </c>
      <c r="M231" s="118">
        <v>2.23</v>
      </c>
      <c r="N231" s="121">
        <v>2.57</v>
      </c>
      <c r="O231" s="69">
        <v>5</v>
      </c>
      <c r="P231" s="70">
        <f t="shared" ref="P231:P236" si="630">O231*E231*F231*H231*K231*$P$9</f>
        <v>612526.65599999996</v>
      </c>
      <c r="Q231" s="181"/>
      <c r="R231" s="70">
        <f>Q231*E231*F231*H231*K231*$R$9</f>
        <v>0</v>
      </c>
      <c r="S231" s="182"/>
      <c r="T231" s="71">
        <f>S231*E231*F231*H231*K231*$T$9</f>
        <v>0</v>
      </c>
      <c r="U231" s="69"/>
      <c r="V231" s="70">
        <f>SUM(U231*E231*F231*H231*K231*$V$9)</f>
        <v>0</v>
      </c>
      <c r="W231" s="69"/>
      <c r="X231" s="71">
        <f>SUM(W231*E231*F231*H231*K231*$X$9)</f>
        <v>0</v>
      </c>
      <c r="Y231" s="69"/>
      <c r="Z231" s="70">
        <f>SUM(Y231*E231*F231*H231*K231*$Z$9)</f>
        <v>0</v>
      </c>
      <c r="AA231" s="182"/>
      <c r="AB231" s="70">
        <f>SUM(AA231*E231*F231*H231*K231*$AB$9)</f>
        <v>0</v>
      </c>
      <c r="AC231" s="70"/>
      <c r="AD231" s="70"/>
      <c r="AE231" s="182"/>
      <c r="AF231" s="70">
        <f>SUM(AE231*E231*F231*H231*K231*$AF$9)</f>
        <v>0</v>
      </c>
      <c r="AG231" s="182"/>
      <c r="AH231" s="70">
        <f>SUM(AG231*E231*F231*H231*L231*$AH$9)</f>
        <v>0</v>
      </c>
      <c r="AI231" s="182"/>
      <c r="AJ231" s="70">
        <f>SUM(AI231*E231*F231*H231*L231*$AJ$9)</f>
        <v>0</v>
      </c>
      <c r="AK231" s="69"/>
      <c r="AL231" s="70">
        <f>SUM(AK231*E231*F231*H231*K231*$AL$9)</f>
        <v>0</v>
      </c>
      <c r="AM231" s="182"/>
      <c r="AN231" s="71">
        <f>SUM(AM231*E231*F231*H231*K231*$AN$9)</f>
        <v>0</v>
      </c>
      <c r="AO231" s="69"/>
      <c r="AP231" s="70">
        <f>SUM(AO231*E231*F231*H231*K231*$AP$9)</f>
        <v>0</v>
      </c>
      <c r="AQ231" s="69"/>
      <c r="AR231" s="70">
        <f>SUM(AQ231*E231*F231*H231*K231*$AR$9)</f>
        <v>0</v>
      </c>
      <c r="AS231" s="182"/>
      <c r="AT231" s="70">
        <f>SUM(E231*F231*H231*K231*AS231*$AT$9)</f>
        <v>0</v>
      </c>
      <c r="AU231" s="182"/>
      <c r="AV231" s="70">
        <f>SUM(AU231*E231*F231*H231*K231*$AV$9)</f>
        <v>0</v>
      </c>
      <c r="AW231" s="69"/>
      <c r="AX231" s="70">
        <f>SUM(AW231*E231*F231*H231*K231*$AX$9)</f>
        <v>0</v>
      </c>
      <c r="AY231" s="69"/>
      <c r="AZ231" s="71">
        <f>SUM(AY231*E231*F231*H231*K231*$AZ$9)</f>
        <v>0</v>
      </c>
      <c r="BA231" s="69"/>
      <c r="BB231" s="70">
        <f>SUM(BA231*E231*F231*H231*K231*$BB$9)</f>
        <v>0</v>
      </c>
      <c r="BC231" s="69"/>
      <c r="BD231" s="70">
        <f>SUM(BC231*E231*F231*H231*K231*$BD$9)</f>
        <v>0</v>
      </c>
      <c r="BE231" s="69"/>
      <c r="BF231" s="70">
        <f>SUM(BE231*E231*F231*H231*K231*$BF$9)</f>
        <v>0</v>
      </c>
      <c r="BG231" s="69"/>
      <c r="BH231" s="70">
        <f>SUM(BG231*E231*F231*H231*K231*$BH$9)</f>
        <v>0</v>
      </c>
      <c r="BI231" s="69">
        <v>13</v>
      </c>
      <c r="BJ231" s="70">
        <f>BI231*E231*F231*H231*K231*$BJ$9</f>
        <v>1592569.3056000001</v>
      </c>
      <c r="BK231" s="69"/>
      <c r="BL231" s="70">
        <f>BK231*E231*F231*H231*K231*$BL$9</f>
        <v>0</v>
      </c>
      <c r="BM231" s="69"/>
      <c r="BN231" s="70">
        <f>BM231*E231*F231*H231*K231*$BN$9</f>
        <v>0</v>
      </c>
      <c r="BO231" s="69"/>
      <c r="BP231" s="70">
        <f>SUM(BO231*E231*F231*H231*K231*$BP$9)</f>
        <v>0</v>
      </c>
      <c r="BQ231" s="69"/>
      <c r="BR231" s="70">
        <f>SUM(BQ231*E231*F231*H231*K231*$BR$9)</f>
        <v>0</v>
      </c>
      <c r="BS231" s="69"/>
      <c r="BT231" s="70">
        <f>SUM(BS231*E231*F231*H231*K231*$BT$9)</f>
        <v>0</v>
      </c>
      <c r="BU231" s="69"/>
      <c r="BV231" s="70">
        <f>SUM(BU231*E231*F231*H231*K231*$BV$9)</f>
        <v>0</v>
      </c>
      <c r="BW231" s="69"/>
      <c r="BX231" s="70">
        <f>SUM(BW231*E231*F231*H231*K231*$BX$9)</f>
        <v>0</v>
      </c>
      <c r="BY231" s="73"/>
      <c r="BZ231" s="74">
        <f>BY231*E231*F231*H231*K231*$BZ$9</f>
        <v>0</v>
      </c>
      <c r="CA231" s="69"/>
      <c r="CB231" s="70">
        <f>SUM(CA231*E231*F231*H231*K231*$CB$9)</f>
        <v>0</v>
      </c>
      <c r="CC231" s="182"/>
      <c r="CD231" s="70">
        <f>SUM(CC231*E231*F231*H231*K231*$CD$9)</f>
        <v>0</v>
      </c>
      <c r="CE231" s="69"/>
      <c r="CF231" s="70">
        <f>SUM(CE231*E231*F231*H231*K231*$CF$9)</f>
        <v>0</v>
      </c>
      <c r="CG231" s="69"/>
      <c r="CH231" s="70">
        <f>SUM(CG231*E231*F231*H231*K231*$CH$9)</f>
        <v>0</v>
      </c>
      <c r="CI231" s="69"/>
      <c r="CJ231" s="70">
        <f>CI231*E231*F231*H231*K231*$CJ$9</f>
        <v>0</v>
      </c>
      <c r="CK231" s="69">
        <v>2</v>
      </c>
      <c r="CL231" s="70">
        <f>SUM(CK231*E231*F231*H231*K231*$CL$9)</f>
        <v>245010.66240000003</v>
      </c>
      <c r="CM231" s="182"/>
      <c r="CN231" s="70">
        <f>SUM(CM231*E231*F231*H231*L231*$CN$9)</f>
        <v>0</v>
      </c>
      <c r="CO231" s="69"/>
      <c r="CP231" s="70">
        <f>SUM(CO231*E231*F231*H231*L231*$CP$9)</f>
        <v>0</v>
      </c>
      <c r="CQ231" s="69"/>
      <c r="CR231" s="70">
        <f>SUM(CQ231*E231*F231*H231*L231*$CR$9)</f>
        <v>0</v>
      </c>
      <c r="CS231" s="182"/>
      <c r="CT231" s="70">
        <f>SUM(CS231*E231*F231*H231*L231*$CT$9)</f>
        <v>0</v>
      </c>
      <c r="CU231" s="182"/>
      <c r="CV231" s="70">
        <f>SUM(CU231*E231*F231*H231*L231*$CV$9)</f>
        <v>0</v>
      </c>
      <c r="CW231" s="182"/>
      <c r="CX231" s="70">
        <f>SUM(CW231*E231*F231*H231*L231*$CX$9)</f>
        <v>0</v>
      </c>
      <c r="CY231" s="69"/>
      <c r="CZ231" s="70">
        <f>SUM(CY231*E231*F231*H231*L231*$CZ$9)</f>
        <v>0</v>
      </c>
      <c r="DA231" s="69"/>
      <c r="DB231" s="70">
        <f>SUM(DA231*E231*F231*H231*L231*$DB$9)</f>
        <v>0</v>
      </c>
      <c r="DC231" s="69"/>
      <c r="DD231" s="70">
        <f>SUM(DC231*E231*F231*H231*L231*$DD$9)</f>
        <v>0</v>
      </c>
      <c r="DE231" s="182"/>
      <c r="DF231" s="70">
        <f>SUM(DE231*E231*F231*H231*L231*$DF$9)</f>
        <v>0</v>
      </c>
      <c r="DG231" s="69"/>
      <c r="DH231" s="70">
        <f>SUM(DG231*E231*F231*H231*L231*$DH$9)</f>
        <v>0</v>
      </c>
      <c r="DI231" s="69"/>
      <c r="DJ231" s="70">
        <f>SUM(DI231*E231*F231*H231*L231*$DJ$9)</f>
        <v>0</v>
      </c>
      <c r="DK231" s="69"/>
      <c r="DL231" s="70">
        <f>SUM(DK231*E231*F231*H231*L231*$DL$9)</f>
        <v>0</v>
      </c>
      <c r="DM231" s="69"/>
      <c r="DN231" s="71">
        <f>SUM(DM231*E231*F231*H231*L231*$DN$9)</f>
        <v>0</v>
      </c>
      <c r="DO231" s="69"/>
      <c r="DP231" s="70">
        <f>SUM(DO231*E231*F231*H231*L231*$DP$9)</f>
        <v>0</v>
      </c>
      <c r="DQ231" s="69"/>
      <c r="DR231" s="70">
        <f>DQ231*E231*F231*H231*L231*$DR$9</f>
        <v>0</v>
      </c>
      <c r="DS231" s="69"/>
      <c r="DT231" s="70">
        <f>SUM(DS231*E231*F231*H231*L231*$DT$9)</f>
        <v>0</v>
      </c>
      <c r="DU231" s="69"/>
      <c r="DV231" s="70">
        <f>SUM(DU231*E231*F231*H231*L231*$DV$9)</f>
        <v>0</v>
      </c>
      <c r="DW231" s="69"/>
      <c r="DX231" s="70">
        <f>SUM(DW231*E231*F231*H231*M231*$DX$9)</f>
        <v>0</v>
      </c>
      <c r="DY231" s="69"/>
      <c r="DZ231" s="70">
        <f>SUM(DY231*E231*F231*H231*N231*$DZ$9)</f>
        <v>0</v>
      </c>
      <c r="EA231" s="69"/>
      <c r="EB231" s="70">
        <f>SUM(EA231*E231*F231*H231*K231*$EB$9)</f>
        <v>0</v>
      </c>
      <c r="EC231" s="69"/>
      <c r="ED231" s="70">
        <f>SUM(EC231*E231*F231*H231*K231*$ED$9)</f>
        <v>0</v>
      </c>
      <c r="EE231" s="69"/>
      <c r="EF231" s="70">
        <f>SUM(EE231*E231*F231*H231*K231*$EF$9)</f>
        <v>0</v>
      </c>
      <c r="EG231" s="69"/>
      <c r="EH231" s="70">
        <f>SUM(EG231*E231*F231*H231*K231*$EH$9)</f>
        <v>0</v>
      </c>
      <c r="EI231" s="69"/>
      <c r="EJ231" s="70">
        <f>EI231*E231*F231*H231*K231*$EJ$9</f>
        <v>0</v>
      </c>
      <c r="EK231" s="69"/>
      <c r="EL231" s="70">
        <f>EK231*E231*F231*H231*K231*$EL$9</f>
        <v>0</v>
      </c>
      <c r="EM231" s="69"/>
      <c r="EN231" s="70"/>
      <c r="EO231" s="75"/>
      <c r="EP231" s="75"/>
      <c r="EQ231" s="76">
        <f t="shared" ref="EQ231:ER240" si="631">SUM(O231,Y231,Q231,S231,AA231,U231,W231,AE231,AG231,AI231,AK231,AM231,AS231,AU231,AW231,AQ231,CM231,CS231,CW231,CA231,CC231,DC231,DE231,DG231,DI231,DK231,DM231,DO231,AY231,AO231,BA231,BC231,BE231,BG231,BI231,BK231,BM231,BO231,BQ231,BS231,BU231,EE231,EG231,EA231,EC231,BW231,BY231,CU231,CO231,CQ231,CY231,DA231,CE231,CG231,CI231,CK231,DQ231,DS231,DU231,DW231,DY231,EI231,EK231,EM231)</f>
        <v>20</v>
      </c>
      <c r="ER231" s="76">
        <f t="shared" si="631"/>
        <v>2450106.6239999998</v>
      </c>
    </row>
    <row r="232" spans="1:148" s="3" customFormat="1" ht="57" customHeight="1" x14ac:dyDescent="0.25">
      <c r="A232" s="54"/>
      <c r="B232" s="54">
        <v>158</v>
      </c>
      <c r="C232" s="218" t="s">
        <v>625</v>
      </c>
      <c r="D232" s="156" t="s">
        <v>626</v>
      </c>
      <c r="E232" s="64">
        <v>13916</v>
      </c>
      <c r="F232" s="65">
        <v>0.56000000000000005</v>
      </c>
      <c r="G232" s="66"/>
      <c r="H232" s="119">
        <v>1</v>
      </c>
      <c r="I232" s="120"/>
      <c r="J232" s="127"/>
      <c r="K232" s="118">
        <v>1.4</v>
      </c>
      <c r="L232" s="118">
        <v>1.68</v>
      </c>
      <c r="M232" s="118">
        <v>2.23</v>
      </c>
      <c r="N232" s="121">
        <v>2.57</v>
      </c>
      <c r="O232" s="69">
        <v>0</v>
      </c>
      <c r="P232" s="70">
        <f t="shared" si="630"/>
        <v>0</v>
      </c>
      <c r="Q232" s="181"/>
      <c r="R232" s="70">
        <f>Q232*E232*F232*H232*K232*$R$9</f>
        <v>0</v>
      </c>
      <c r="S232" s="182"/>
      <c r="T232" s="71">
        <f>S232*E232*F232*H232*K232*$T$9</f>
        <v>0</v>
      </c>
      <c r="U232" s="69">
        <v>0</v>
      </c>
      <c r="V232" s="70">
        <f>SUM(U232*E232*F232*H232*K232*$V$9)</f>
        <v>0</v>
      </c>
      <c r="W232" s="69"/>
      <c r="X232" s="71">
        <f>SUM(W232*E232*F232*H232*K232*$X$9)</f>
        <v>0</v>
      </c>
      <c r="Y232" s="69"/>
      <c r="Z232" s="70">
        <f>SUM(Y232*E232*F232*H232*K232*$Z$9)</f>
        <v>0</v>
      </c>
      <c r="AA232" s="182">
        <v>0</v>
      </c>
      <c r="AB232" s="70">
        <f>SUM(AA232*E232*F232*H232*K232*$AB$9)</f>
        <v>0</v>
      </c>
      <c r="AC232" s="70"/>
      <c r="AD232" s="70"/>
      <c r="AE232" s="182">
        <v>0</v>
      </c>
      <c r="AF232" s="70">
        <f>SUM(AE232*E232*F232*H232*K232*$AF$9)</f>
        <v>0</v>
      </c>
      <c r="AG232" s="182"/>
      <c r="AH232" s="70">
        <f>SUM(AG232*E232*F232*H232*L232*$AH$9)</f>
        <v>0</v>
      </c>
      <c r="AI232" s="182">
        <v>0</v>
      </c>
      <c r="AJ232" s="70">
        <f>SUM(AI232*E232*F232*H232*L232*$AJ$9)</f>
        <v>0</v>
      </c>
      <c r="AK232" s="69"/>
      <c r="AL232" s="70">
        <f>SUM(AK232*E232*F232*H232*K232*$AL$9)</f>
        <v>0</v>
      </c>
      <c r="AM232" s="182"/>
      <c r="AN232" s="71">
        <f>SUM(AM232*E232*F232*H232*K232*$AN$9)</f>
        <v>0</v>
      </c>
      <c r="AO232" s="69">
        <v>0</v>
      </c>
      <c r="AP232" s="70">
        <f>SUM(AO232*E232*F232*H232*K232*$AP$9)</f>
        <v>0</v>
      </c>
      <c r="AQ232" s="69">
        <v>20</v>
      </c>
      <c r="AR232" s="70">
        <f>SUM(AQ232*E232*F232*H232*K232*$AR$9)</f>
        <v>218202.88</v>
      </c>
      <c r="AS232" s="182">
        <v>0</v>
      </c>
      <c r="AT232" s="70">
        <f>SUM(E232*F232*H232*K232*AS232*$AT$9)</f>
        <v>0</v>
      </c>
      <c r="AU232" s="182"/>
      <c r="AV232" s="70">
        <f>SUM(AU232*E232*F232*H232*K232*$AV$9)</f>
        <v>0</v>
      </c>
      <c r="AW232" s="69"/>
      <c r="AX232" s="70">
        <f>SUM(AW232*E232*F232*H232*K232*$AX$9)</f>
        <v>0</v>
      </c>
      <c r="AY232" s="69">
        <v>0</v>
      </c>
      <c r="AZ232" s="71">
        <f>SUM(AY232*E232*F232*H232*K232*$AZ$9)</f>
        <v>0</v>
      </c>
      <c r="BA232" s="69"/>
      <c r="BB232" s="70">
        <f>SUM(BA232*E232*F232*H232*K232*$BB$9)</f>
        <v>0</v>
      </c>
      <c r="BC232" s="69"/>
      <c r="BD232" s="70">
        <f>SUM(BC232*E232*F232*H232*K232*$BD$9)</f>
        <v>0</v>
      </c>
      <c r="BE232" s="69"/>
      <c r="BF232" s="70">
        <f>SUM(BE232*E232*F232*H232*K232*$BF$9)</f>
        <v>0</v>
      </c>
      <c r="BG232" s="69"/>
      <c r="BH232" s="70">
        <f>SUM(BG232*E232*F232*H232*K232*$BH$9)</f>
        <v>0</v>
      </c>
      <c r="BI232" s="69"/>
      <c r="BJ232" s="70">
        <f>BI232*E232*F232*H232*K232*$BJ$9</f>
        <v>0</v>
      </c>
      <c r="BK232" s="69"/>
      <c r="BL232" s="70">
        <f>BK232*E232*F232*H232*K232*$BL$9</f>
        <v>0</v>
      </c>
      <c r="BM232" s="69"/>
      <c r="BN232" s="70">
        <f>BM232*E232*F232*H232*K232*$BN$9</f>
        <v>0</v>
      </c>
      <c r="BO232" s="69"/>
      <c r="BP232" s="70">
        <f>SUM(BO232*E232*F232*H232*K232*$BP$9)</f>
        <v>0</v>
      </c>
      <c r="BQ232" s="69"/>
      <c r="BR232" s="70">
        <f>SUM(BQ232*E232*F232*H232*K232*$BR$9)</f>
        <v>0</v>
      </c>
      <c r="BS232" s="69"/>
      <c r="BT232" s="70">
        <f>SUM(BS232*E232*F232*H232*K232*$BT$9)</f>
        <v>0</v>
      </c>
      <c r="BU232" s="69"/>
      <c r="BV232" s="70">
        <f>SUM(BU232*E232*F232*H232*K232*$BV$9)</f>
        <v>0</v>
      </c>
      <c r="BW232" s="69"/>
      <c r="BX232" s="70">
        <f>SUM(BW232*E232*F232*H232*K232*$BX$9)</f>
        <v>0</v>
      </c>
      <c r="BY232" s="73">
        <v>80</v>
      </c>
      <c r="BZ232" s="74">
        <f>BY232*E232*F232*H232*K232*$BZ$9</f>
        <v>872811.52000000002</v>
      </c>
      <c r="CA232" s="69">
        <v>0</v>
      </c>
      <c r="CB232" s="70">
        <f>SUM(CA232*E232*F232*H232*K232*$CB$9)</f>
        <v>0</v>
      </c>
      <c r="CC232" s="182">
        <v>0</v>
      </c>
      <c r="CD232" s="70">
        <f>SUM(CC232*E232*F232*H232*K232*$CD$9)</f>
        <v>0</v>
      </c>
      <c r="CE232" s="69">
        <v>0</v>
      </c>
      <c r="CF232" s="70">
        <f>SUM(CE232*E232*F232*H232*K232*$CF$9)</f>
        <v>0</v>
      </c>
      <c r="CG232" s="69">
        <v>0</v>
      </c>
      <c r="CH232" s="70">
        <f>SUM(CG232*E232*F232*H232*K232*$CH$9)</f>
        <v>0</v>
      </c>
      <c r="CI232" s="69"/>
      <c r="CJ232" s="70">
        <f>CI232*E232*F232*H232*K232*$CJ$9</f>
        <v>0</v>
      </c>
      <c r="CK232" s="69"/>
      <c r="CL232" s="70">
        <f>SUM(CK232*E232*F232*H232*K232*$CL$9)</f>
        <v>0</v>
      </c>
      <c r="CM232" s="182">
        <v>0</v>
      </c>
      <c r="CN232" s="70">
        <f>SUM(CM232*E232*F232*H232*L232*$CN$9)</f>
        <v>0</v>
      </c>
      <c r="CO232" s="69">
        <v>0</v>
      </c>
      <c r="CP232" s="70">
        <f>SUM(CO232*E232*F232*H232*L232*$CP$9)</f>
        <v>0</v>
      </c>
      <c r="CQ232" s="69">
        <v>0</v>
      </c>
      <c r="CR232" s="70">
        <f>SUM(CQ232*E232*F232*H232*L232*$CR$9)</f>
        <v>0</v>
      </c>
      <c r="CS232" s="182">
        <v>0</v>
      </c>
      <c r="CT232" s="70">
        <f>SUM(CS232*E232*F232*H232*L232*$CT$9)</f>
        <v>0</v>
      </c>
      <c r="CU232" s="182"/>
      <c r="CV232" s="70">
        <f>SUM(CU232*E232*F232*H232*L232*$CV$9)</f>
        <v>0</v>
      </c>
      <c r="CW232" s="182"/>
      <c r="CX232" s="70">
        <f>SUM(CW232*E232*F232*H232*L232*$CX$9)</f>
        <v>0</v>
      </c>
      <c r="CY232" s="69"/>
      <c r="CZ232" s="70">
        <f>SUM(CY232*E232*F232*H232*L232*$CZ$9)</f>
        <v>0</v>
      </c>
      <c r="DA232" s="69">
        <v>0</v>
      </c>
      <c r="DB232" s="70">
        <f>SUM(DA232*E232*F232*H232*L232*$DB$9)</f>
        <v>0</v>
      </c>
      <c r="DC232" s="69">
        <v>0</v>
      </c>
      <c r="DD232" s="70">
        <f>SUM(DC232*E232*F232*H232*L232*$DD$9)</f>
        <v>0</v>
      </c>
      <c r="DE232" s="182">
        <v>0</v>
      </c>
      <c r="DF232" s="70">
        <f>SUM(DE232*E232*F232*H232*L232*$DF$9)</f>
        <v>0</v>
      </c>
      <c r="DG232" s="69">
        <v>0</v>
      </c>
      <c r="DH232" s="70">
        <f>SUM(DG232*E232*F232*H232*L232*$DH$9)</f>
        <v>0</v>
      </c>
      <c r="DI232" s="69">
        <v>0</v>
      </c>
      <c r="DJ232" s="70">
        <f>SUM(DI232*E232*F232*H232*L232*$DJ$9)</f>
        <v>0</v>
      </c>
      <c r="DK232" s="69"/>
      <c r="DL232" s="70">
        <f>SUM(DK232*E232*F232*H232*L232*$DL$9)</f>
        <v>0</v>
      </c>
      <c r="DM232" s="69"/>
      <c r="DN232" s="71">
        <f>SUM(DM232*E232*F232*H232*L232*$DN$9)</f>
        <v>0</v>
      </c>
      <c r="DO232" s="69"/>
      <c r="DP232" s="70">
        <f>SUM(DO232*E232*F232*H232*L232*$DP$9)</f>
        <v>0</v>
      </c>
      <c r="DQ232" s="69"/>
      <c r="DR232" s="70">
        <f>DQ232*E232*F232*H232*L232*$DR$9</f>
        <v>0</v>
      </c>
      <c r="DS232" s="69"/>
      <c r="DT232" s="70">
        <f>SUM(DS232*E232*F232*H232*L232*$DT$9)</f>
        <v>0</v>
      </c>
      <c r="DU232" s="69">
        <v>0</v>
      </c>
      <c r="DV232" s="70">
        <f>SUM(DU232*E232*F232*H232*L232*$DV$9)</f>
        <v>0</v>
      </c>
      <c r="DW232" s="69"/>
      <c r="DX232" s="70">
        <f>SUM(DW232*E232*F232*H232*M232*$DX$9)</f>
        <v>0</v>
      </c>
      <c r="DY232" s="69">
        <v>0</v>
      </c>
      <c r="DZ232" s="70">
        <f>SUM(DY232*E232*F232*H232*N232*$DZ$9)</f>
        <v>0</v>
      </c>
      <c r="EA232" s="69"/>
      <c r="EB232" s="70">
        <f>SUM(EA232*E232*F232*H232*K232*$EB$9)</f>
        <v>0</v>
      </c>
      <c r="EC232" s="69"/>
      <c r="ED232" s="70">
        <f>SUM(EC232*E232*F232*H232*K232*$ED$9)</f>
        <v>0</v>
      </c>
      <c r="EE232" s="69"/>
      <c r="EF232" s="70">
        <f>SUM(EE232*E232*F232*H232*K232*$EF$9)</f>
        <v>0</v>
      </c>
      <c r="EG232" s="69"/>
      <c r="EH232" s="70">
        <f>SUM(EG232*E232*F232*H232*K232*$EH$9)</f>
        <v>0</v>
      </c>
      <c r="EI232" s="69"/>
      <c r="EJ232" s="70">
        <f>EI232*E232*F232*H232*K232*$EJ$9</f>
        <v>0</v>
      </c>
      <c r="EK232" s="69"/>
      <c r="EL232" s="70">
        <f>EK232*E232*F232*H232*K232*$EL$9</f>
        <v>0</v>
      </c>
      <c r="EM232" s="69"/>
      <c r="EN232" s="70"/>
      <c r="EO232" s="75"/>
      <c r="EP232" s="75"/>
      <c r="EQ232" s="76">
        <f t="shared" si="631"/>
        <v>100</v>
      </c>
      <c r="ER232" s="76">
        <f t="shared" si="631"/>
        <v>1091014.3999999999</v>
      </c>
    </row>
    <row r="233" spans="1:148" s="3" customFormat="1" ht="57" customHeight="1" x14ac:dyDescent="0.25">
      <c r="A233" s="54"/>
      <c r="B233" s="54">
        <v>159</v>
      </c>
      <c r="C233" s="54" t="s">
        <v>627</v>
      </c>
      <c r="D233" s="164" t="s">
        <v>628</v>
      </c>
      <c r="E233" s="64">
        <v>13916</v>
      </c>
      <c r="F233" s="165">
        <v>0.45</v>
      </c>
      <c r="G233" s="222">
        <v>0.3</v>
      </c>
      <c r="H233" s="119">
        <v>1</v>
      </c>
      <c r="I233" s="120"/>
      <c r="J233" s="127"/>
      <c r="K233" s="118">
        <v>1.4</v>
      </c>
      <c r="L233" s="118">
        <v>1.68</v>
      </c>
      <c r="M233" s="118">
        <v>2.23</v>
      </c>
      <c r="N233" s="121">
        <v>2.57</v>
      </c>
      <c r="O233" s="69"/>
      <c r="P233" s="137">
        <f>(O233*$E233*$F233*((1-$G233)+$G233*$K233*$H233))</f>
        <v>0</v>
      </c>
      <c r="Q233" s="181"/>
      <c r="R233" s="70"/>
      <c r="S233" s="182"/>
      <c r="T233" s="71"/>
      <c r="U233" s="69"/>
      <c r="V233" s="70"/>
      <c r="W233" s="69"/>
      <c r="X233" s="71"/>
      <c r="Y233" s="69"/>
      <c r="Z233" s="70"/>
      <c r="AA233" s="182"/>
      <c r="AB233" s="70"/>
      <c r="AC233" s="70"/>
      <c r="AD233" s="70"/>
      <c r="AE233" s="182"/>
      <c r="AF233" s="70"/>
      <c r="AG233" s="182"/>
      <c r="AH233" s="70"/>
      <c r="AI233" s="182"/>
      <c r="AJ233" s="70"/>
      <c r="AK233" s="69"/>
      <c r="AL233" s="70"/>
      <c r="AM233" s="182"/>
      <c r="AN233" s="71"/>
      <c r="AO233" s="69"/>
      <c r="AP233" s="70"/>
      <c r="AQ233" s="69"/>
      <c r="AR233" s="70"/>
      <c r="AS233" s="182"/>
      <c r="AT233" s="70"/>
      <c r="AU233" s="182"/>
      <c r="AV233" s="70"/>
      <c r="AW233" s="69"/>
      <c r="AX233" s="70"/>
      <c r="AY233" s="69"/>
      <c r="AZ233" s="71"/>
      <c r="BA233" s="69"/>
      <c r="BB233" s="70"/>
      <c r="BC233" s="69"/>
      <c r="BD233" s="70"/>
      <c r="BE233" s="69"/>
      <c r="BF233" s="70"/>
      <c r="BG233" s="69"/>
      <c r="BH233" s="70"/>
      <c r="BI233" s="69"/>
      <c r="BJ233" s="70"/>
      <c r="BK233" s="69"/>
      <c r="BL233" s="70"/>
      <c r="BM233" s="69"/>
      <c r="BN233" s="70"/>
      <c r="BO233" s="69"/>
      <c r="BP233" s="70"/>
      <c r="BQ233" s="69"/>
      <c r="BR233" s="70"/>
      <c r="BS233" s="69"/>
      <c r="BT233" s="70"/>
      <c r="BU233" s="69"/>
      <c r="BV233" s="70"/>
      <c r="BW233" s="69"/>
      <c r="BX233" s="70"/>
      <c r="BY233" s="73"/>
      <c r="BZ233" s="74"/>
      <c r="CA233" s="69"/>
      <c r="CB233" s="70"/>
      <c r="CC233" s="182"/>
      <c r="CD233" s="70"/>
      <c r="CE233" s="69"/>
      <c r="CF233" s="70"/>
      <c r="CG233" s="69"/>
      <c r="CH233" s="70"/>
      <c r="CI233" s="69"/>
      <c r="CJ233" s="70"/>
      <c r="CK233" s="69"/>
      <c r="CL233" s="70"/>
      <c r="CM233" s="182"/>
      <c r="CN233" s="70"/>
      <c r="CO233" s="69"/>
      <c r="CP233" s="70"/>
      <c r="CQ233" s="69"/>
      <c r="CR233" s="70"/>
      <c r="CS233" s="182"/>
      <c r="CT233" s="70"/>
      <c r="CU233" s="182"/>
      <c r="CV233" s="70"/>
      <c r="CW233" s="182"/>
      <c r="CX233" s="70"/>
      <c r="CY233" s="69"/>
      <c r="CZ233" s="70"/>
      <c r="DA233" s="69"/>
      <c r="DB233" s="70"/>
      <c r="DC233" s="69"/>
      <c r="DD233" s="70"/>
      <c r="DE233" s="182"/>
      <c r="DF233" s="70"/>
      <c r="DG233" s="69"/>
      <c r="DH233" s="70"/>
      <c r="DI233" s="69"/>
      <c r="DJ233" s="70"/>
      <c r="DK233" s="69"/>
      <c r="DL233" s="70"/>
      <c r="DM233" s="69"/>
      <c r="DN233" s="71"/>
      <c r="DO233" s="69"/>
      <c r="DP233" s="70"/>
      <c r="DQ233" s="69"/>
      <c r="DR233" s="70"/>
      <c r="DS233" s="69"/>
      <c r="DT233" s="70"/>
      <c r="DU233" s="69"/>
      <c r="DV233" s="70"/>
      <c r="DW233" s="69"/>
      <c r="DX233" s="70"/>
      <c r="DY233" s="69"/>
      <c r="DZ233" s="70"/>
      <c r="EA233" s="69"/>
      <c r="EB233" s="70"/>
      <c r="EC233" s="69"/>
      <c r="ED233" s="70"/>
      <c r="EE233" s="69"/>
      <c r="EF233" s="70"/>
      <c r="EG233" s="69"/>
      <c r="EH233" s="70"/>
      <c r="EI233" s="69"/>
      <c r="EJ233" s="70"/>
      <c r="EK233" s="69"/>
      <c r="EL233" s="70"/>
      <c r="EM233" s="69"/>
      <c r="EN233" s="70"/>
      <c r="EO233" s="75"/>
      <c r="EP233" s="75"/>
      <c r="EQ233" s="76">
        <f t="shared" si="631"/>
        <v>0</v>
      </c>
      <c r="ER233" s="76">
        <f t="shared" si="631"/>
        <v>0</v>
      </c>
    </row>
    <row r="234" spans="1:148" s="221" customFormat="1" ht="56.45" customHeight="1" x14ac:dyDescent="0.25">
      <c r="A234" s="54"/>
      <c r="B234" s="54">
        <v>160</v>
      </c>
      <c r="C234" s="218" t="s">
        <v>629</v>
      </c>
      <c r="D234" s="158" t="s">
        <v>630</v>
      </c>
      <c r="E234" s="64">
        <v>13916</v>
      </c>
      <c r="F234" s="65">
        <v>0.46</v>
      </c>
      <c r="G234" s="66"/>
      <c r="H234" s="119">
        <v>1</v>
      </c>
      <c r="I234" s="120"/>
      <c r="J234" s="127"/>
      <c r="K234" s="118">
        <v>1.4</v>
      </c>
      <c r="L234" s="118">
        <v>1.68</v>
      </c>
      <c r="M234" s="118">
        <v>2.23</v>
      </c>
      <c r="N234" s="121">
        <v>2.57</v>
      </c>
      <c r="O234" s="69">
        <v>0</v>
      </c>
      <c r="P234" s="70">
        <f t="shared" si="630"/>
        <v>0</v>
      </c>
      <c r="Q234" s="181"/>
      <c r="R234" s="70">
        <f>Q234*E234*F234*H234*K234*$R$9</f>
        <v>0</v>
      </c>
      <c r="S234" s="182">
        <v>0</v>
      </c>
      <c r="T234" s="71">
        <f>S234*E234*F234*H234*K234*$T$9</f>
        <v>0</v>
      </c>
      <c r="U234" s="69">
        <v>0</v>
      </c>
      <c r="V234" s="70">
        <f>SUM(U234*E234*F234*H234*K234*$V$9)</f>
        <v>0</v>
      </c>
      <c r="W234" s="69"/>
      <c r="X234" s="71">
        <f>SUM(W234*E234*F234*H234*K234*$X$9)</f>
        <v>0</v>
      </c>
      <c r="Y234" s="69"/>
      <c r="Z234" s="70">
        <f>SUM(Y234*E234*F234*H234*K234*$Z$9)</f>
        <v>0</v>
      </c>
      <c r="AA234" s="182">
        <v>0</v>
      </c>
      <c r="AB234" s="70">
        <f>SUM(AA234*E234*F234*H234*K234*$AB$9)</f>
        <v>0</v>
      </c>
      <c r="AC234" s="70"/>
      <c r="AD234" s="70"/>
      <c r="AE234" s="182">
        <v>0</v>
      </c>
      <c r="AF234" s="70">
        <f>SUM(AE234*E234*F234*H234*K234*$AF$9)</f>
        <v>0</v>
      </c>
      <c r="AG234" s="182"/>
      <c r="AH234" s="70">
        <f>SUM(AG234*E234*F234*H234*L234*$AH$9)</f>
        <v>0</v>
      </c>
      <c r="AI234" s="182">
        <v>0</v>
      </c>
      <c r="AJ234" s="70">
        <f>SUM(AI234*E234*F234*H234*L234*$AJ$9)</f>
        <v>0</v>
      </c>
      <c r="AK234" s="69"/>
      <c r="AL234" s="70">
        <f>SUM(AK234*E234*F234*H234*K234*$AL$9)</f>
        <v>0</v>
      </c>
      <c r="AM234" s="182"/>
      <c r="AN234" s="71">
        <f>SUM(AM234*E234*F234*H234*K234*$AN$9)</f>
        <v>0</v>
      </c>
      <c r="AO234" s="69">
        <v>0</v>
      </c>
      <c r="AP234" s="70">
        <f>SUM(AO234*E234*F234*H234*K234*$AP$9)</f>
        <v>0</v>
      </c>
      <c r="AQ234" s="183"/>
      <c r="AR234" s="70">
        <f>SUM(AQ234*E234*F234*H234*K234*$AR$9)</f>
        <v>0</v>
      </c>
      <c r="AS234" s="182">
        <v>0</v>
      </c>
      <c r="AT234" s="70">
        <f>SUM(E234*F234*H234*K234*AS234*$AT$9)</f>
        <v>0</v>
      </c>
      <c r="AU234" s="182"/>
      <c r="AV234" s="70">
        <f>SUM(AU234*E234*F234*H234*K234*$AV$9)</f>
        <v>0</v>
      </c>
      <c r="AW234" s="69"/>
      <c r="AX234" s="70">
        <f>SUM(AW234*E234*F234*H234*K234*$AX$9)</f>
        <v>0</v>
      </c>
      <c r="AY234" s="69">
        <v>0</v>
      </c>
      <c r="AZ234" s="71">
        <f>SUM(AY234*E234*F234*H234*K234*$AZ$9)</f>
        <v>0</v>
      </c>
      <c r="BA234" s="69"/>
      <c r="BB234" s="70">
        <f>SUM(BA234*E234*F234*H234*K234*$BB$9)</f>
        <v>0</v>
      </c>
      <c r="BC234" s="69"/>
      <c r="BD234" s="70">
        <f>SUM(BC234*E234*F234*H234*K234*$BD$9)</f>
        <v>0</v>
      </c>
      <c r="BE234" s="69"/>
      <c r="BF234" s="70">
        <f>SUM(BE234*E234*F234*H234*K234*$BF$9)</f>
        <v>0</v>
      </c>
      <c r="BG234" s="69"/>
      <c r="BH234" s="70">
        <f>SUM(BG234*E234*F234*H234*K234*$BH$9)</f>
        <v>0</v>
      </c>
      <c r="BI234" s="69"/>
      <c r="BJ234" s="70">
        <f>BI234*E234*F234*H234*K234*$BJ$9</f>
        <v>0</v>
      </c>
      <c r="BK234" s="69"/>
      <c r="BL234" s="70">
        <f>BK234*E234*F234*H234*K234*$BL$9</f>
        <v>0</v>
      </c>
      <c r="BM234" s="69"/>
      <c r="BN234" s="70">
        <f>BM234*E234*F234*H234*K234*$BN$9</f>
        <v>0</v>
      </c>
      <c r="BO234" s="69"/>
      <c r="BP234" s="70">
        <f>SUM(BO234*E234*F234*H234*K234*$BP$9)</f>
        <v>0</v>
      </c>
      <c r="BQ234" s="69"/>
      <c r="BR234" s="70">
        <f>SUM(BQ234*E234*F234*H234*K234*$BR$9)</f>
        <v>0</v>
      </c>
      <c r="BS234" s="69"/>
      <c r="BT234" s="70">
        <f>SUM(BS234*E234*F234*H234*K234*$BT$9)</f>
        <v>0</v>
      </c>
      <c r="BU234" s="69"/>
      <c r="BV234" s="70">
        <f>SUM(BU234*E234*F234*H234*K234*$BV$9)</f>
        <v>0</v>
      </c>
      <c r="BW234" s="69"/>
      <c r="BX234" s="70">
        <f>SUM(BW234*E234*F234*H234*K234*$BX$9)</f>
        <v>0</v>
      </c>
      <c r="BY234" s="73"/>
      <c r="BZ234" s="74">
        <f>BY234*E234*F234*H234*K234*$BZ$9</f>
        <v>0</v>
      </c>
      <c r="CA234" s="69"/>
      <c r="CB234" s="70">
        <f>SUM(CA234*E234*F234*H234*K234*$CB$9)</f>
        <v>0</v>
      </c>
      <c r="CC234" s="182"/>
      <c r="CD234" s="70">
        <f>SUM(CC234*E234*F234*H234*K234*$CD$9)</f>
        <v>0</v>
      </c>
      <c r="CE234" s="69">
        <v>0</v>
      </c>
      <c r="CF234" s="70">
        <f>SUM(CE234*E234*F234*H234*K234*$CF$9)</f>
        <v>0</v>
      </c>
      <c r="CG234" s="69">
        <v>0</v>
      </c>
      <c r="CH234" s="70">
        <f>SUM(CG234*E234*F234*H234*K234*$CH$9)</f>
        <v>0</v>
      </c>
      <c r="CI234" s="69"/>
      <c r="CJ234" s="70">
        <f>CI234*E234*F234*H234*K234*$CJ$9</f>
        <v>0</v>
      </c>
      <c r="CK234" s="69"/>
      <c r="CL234" s="70">
        <f>SUM(CK234*E234*F234*H234*K234*$CL$9)</f>
        <v>0</v>
      </c>
      <c r="CM234" s="182"/>
      <c r="CN234" s="70">
        <f>SUM(CM234*E234*F234*H234*L234*$CN$9)</f>
        <v>0</v>
      </c>
      <c r="CO234" s="69">
        <v>0</v>
      </c>
      <c r="CP234" s="70">
        <f>SUM(CO234*E234*F234*H234*L234*$CP$9)</f>
        <v>0</v>
      </c>
      <c r="CQ234" s="69">
        <v>0</v>
      </c>
      <c r="CR234" s="70">
        <f>SUM(CQ234*E234*F234*H234*L234*$CR$9)</f>
        <v>0</v>
      </c>
      <c r="CS234" s="182">
        <v>0</v>
      </c>
      <c r="CT234" s="70">
        <f>SUM(CS234*E234*F234*H234*L234*$CT$9)</f>
        <v>0</v>
      </c>
      <c r="CU234" s="182"/>
      <c r="CV234" s="70">
        <f>SUM(CU234*E234*F234*H234*L234*$CV$9)</f>
        <v>0</v>
      </c>
      <c r="CW234" s="182"/>
      <c r="CX234" s="70">
        <f>SUM(CW234*E234*F234*H234*L234*$CX$9)</f>
        <v>0</v>
      </c>
      <c r="CY234" s="69"/>
      <c r="CZ234" s="70">
        <f>SUM(CY234*E234*F234*H234*L234*$CZ$9)</f>
        <v>0</v>
      </c>
      <c r="DA234" s="69">
        <v>0</v>
      </c>
      <c r="DB234" s="70">
        <f>SUM(DA234*E234*F234*H234*L234*$DB$9)</f>
        <v>0</v>
      </c>
      <c r="DC234" s="69">
        <v>1</v>
      </c>
      <c r="DD234" s="70">
        <f>SUM(DC234*E234*F234*H234*L234*$DD$9)</f>
        <v>10754.284800000001</v>
      </c>
      <c r="DE234" s="182">
        <v>0</v>
      </c>
      <c r="DF234" s="70">
        <f>SUM(DE234*E234*F234*H234*L234*$DF$9)</f>
        <v>0</v>
      </c>
      <c r="DG234" s="69"/>
      <c r="DH234" s="70">
        <f>SUM(DG234*E234*F234*H234*L234*$DH$9)</f>
        <v>0</v>
      </c>
      <c r="DI234" s="69">
        <v>0</v>
      </c>
      <c r="DJ234" s="70">
        <f>SUM(DI234*E234*F234*H234*L234*$DJ$9)</f>
        <v>0</v>
      </c>
      <c r="DK234" s="69">
        <v>0</v>
      </c>
      <c r="DL234" s="70">
        <f>SUM(DK234*E234*F234*H234*L234*$DL$9)</f>
        <v>0</v>
      </c>
      <c r="DM234" s="69"/>
      <c r="DN234" s="71">
        <f>SUM(DM234*E234*F234*H234*L234*$DN$9)</f>
        <v>0</v>
      </c>
      <c r="DO234" s="69"/>
      <c r="DP234" s="70">
        <f>SUM(DO234*E234*F234*H234*L234*$DP$9)</f>
        <v>0</v>
      </c>
      <c r="DQ234" s="69"/>
      <c r="DR234" s="70">
        <f>DQ234*E234*F234*H234*L234*$DR$9</f>
        <v>0</v>
      </c>
      <c r="DS234" s="69"/>
      <c r="DT234" s="70">
        <f>SUM(DS234*E234*F234*H234*L234*$DT$9)</f>
        <v>0</v>
      </c>
      <c r="DU234" s="69">
        <v>0</v>
      </c>
      <c r="DV234" s="70">
        <f>SUM(DU234*E234*F234*H234*L234*$DV$9)</f>
        <v>0</v>
      </c>
      <c r="DW234" s="69">
        <v>0</v>
      </c>
      <c r="DX234" s="70">
        <f>SUM(DW234*E234*F234*H234*M234*$DX$9)</f>
        <v>0</v>
      </c>
      <c r="DY234" s="69"/>
      <c r="DZ234" s="70">
        <f>SUM(DY234*E234*F234*H234*N234*$DZ$9)</f>
        <v>0</v>
      </c>
      <c r="EA234" s="183"/>
      <c r="EB234" s="70">
        <f>SUM(EA234*E234*F234*H234*K234*$EB$9)</f>
        <v>0</v>
      </c>
      <c r="EC234" s="69"/>
      <c r="ED234" s="70">
        <f>SUM(EC234*E234*F234*H234*K234*$ED$9)</f>
        <v>0</v>
      </c>
      <c r="EE234" s="69"/>
      <c r="EF234" s="70">
        <f>SUM(EE234*E234*F234*H234*K234*$EF$9)</f>
        <v>0</v>
      </c>
      <c r="EG234" s="69"/>
      <c r="EH234" s="70">
        <f>SUM(EG234*E234*F234*H234*K234*$EH$9)</f>
        <v>0</v>
      </c>
      <c r="EI234" s="69"/>
      <c r="EJ234" s="70">
        <f>EI234*E234*F234*H234*K234*$EJ$9</f>
        <v>0</v>
      </c>
      <c r="EK234" s="69"/>
      <c r="EL234" s="70">
        <f>EK234*E234*F234*H234*K234*$EL$9</f>
        <v>0</v>
      </c>
      <c r="EM234" s="69"/>
      <c r="EN234" s="70"/>
      <c r="EO234" s="75"/>
      <c r="EP234" s="75"/>
      <c r="EQ234" s="76">
        <f t="shared" si="631"/>
        <v>1</v>
      </c>
      <c r="ER234" s="76">
        <f t="shared" si="631"/>
        <v>10754.284800000001</v>
      </c>
    </row>
    <row r="235" spans="1:148" s="3" customFormat="1" ht="30" customHeight="1" x14ac:dyDescent="0.25">
      <c r="A235" s="54"/>
      <c r="B235" s="54">
        <v>161</v>
      </c>
      <c r="C235" s="218" t="s">
        <v>631</v>
      </c>
      <c r="D235" s="158" t="s">
        <v>632</v>
      </c>
      <c r="E235" s="64">
        <v>13916</v>
      </c>
      <c r="F235" s="175">
        <v>7.4</v>
      </c>
      <c r="G235" s="66"/>
      <c r="H235" s="119">
        <v>1</v>
      </c>
      <c r="I235" s="120"/>
      <c r="J235" s="127"/>
      <c r="K235" s="118">
        <v>1.4</v>
      </c>
      <c r="L235" s="118">
        <v>1.68</v>
      </c>
      <c r="M235" s="118">
        <v>2.23</v>
      </c>
      <c r="N235" s="121">
        <v>2.57</v>
      </c>
      <c r="O235" s="69"/>
      <c r="P235" s="70">
        <f t="shared" si="630"/>
        <v>0</v>
      </c>
      <c r="Q235" s="181"/>
      <c r="R235" s="70">
        <f>Q235*E235*F235*H235*K235*$R$9</f>
        <v>0</v>
      </c>
      <c r="S235" s="182"/>
      <c r="T235" s="71">
        <f>S235*E235*F235*H235*K235*$T$9</f>
        <v>0</v>
      </c>
      <c r="U235" s="69"/>
      <c r="V235" s="70">
        <f>SUM(U235*E235*F235*H235*K235*$V$9)</f>
        <v>0</v>
      </c>
      <c r="W235" s="69"/>
      <c r="X235" s="71">
        <f>SUM(W235*E235*F235*H235*K235*$X$9)</f>
        <v>0</v>
      </c>
      <c r="Y235" s="69"/>
      <c r="Z235" s="70">
        <f>SUM(Y235*E235*F235*H235*K235*$Z$9)</f>
        <v>0</v>
      </c>
      <c r="AA235" s="182"/>
      <c r="AB235" s="70">
        <f>SUM(AA235*E235*F235*H235*K235*$AB$9)</f>
        <v>0</v>
      </c>
      <c r="AC235" s="70"/>
      <c r="AD235" s="70"/>
      <c r="AE235" s="182"/>
      <c r="AF235" s="70">
        <f>SUM(AE235*E235*F235*H235*K235*$AF$9)</f>
        <v>0</v>
      </c>
      <c r="AG235" s="182"/>
      <c r="AH235" s="70">
        <f>SUM(AG235*E235*F235*H235*L235*$AH$9)</f>
        <v>0</v>
      </c>
      <c r="AI235" s="182"/>
      <c r="AJ235" s="70">
        <f>SUM(AI235*E235*F235*H235*L235*$AJ$9)</f>
        <v>0</v>
      </c>
      <c r="AK235" s="69"/>
      <c r="AL235" s="70">
        <f>SUM(AK235*E235*F235*H235*K235*$AL$9)</f>
        <v>0</v>
      </c>
      <c r="AM235" s="182"/>
      <c r="AN235" s="71">
        <f>SUM(AM235*E235*F235*H235*K235*$AN$9)</f>
        <v>0</v>
      </c>
      <c r="AO235" s="69"/>
      <c r="AP235" s="70">
        <f>SUM(AO235*E235*F235*H235*K235*$AP$9)</f>
        <v>0</v>
      </c>
      <c r="AQ235" s="184"/>
      <c r="AR235" s="70">
        <f>SUM(AQ235*E235*F235*H235*K235*$AR$9)</f>
        <v>0</v>
      </c>
      <c r="AS235" s="182"/>
      <c r="AT235" s="70">
        <f>SUM(E235*F235*H235*K235*AS235*$AT$9)</f>
        <v>0</v>
      </c>
      <c r="AU235" s="182"/>
      <c r="AV235" s="70">
        <f>SUM(AU235*E235*F235*H235*K235*$AV$9)</f>
        <v>0</v>
      </c>
      <c r="AW235" s="69"/>
      <c r="AX235" s="70">
        <f>SUM(AW235*E235*F235*H235*K235*$AX$9)</f>
        <v>0</v>
      </c>
      <c r="AY235" s="69"/>
      <c r="AZ235" s="71">
        <f>SUM(AY235*E235*F235*H235*K235*$AZ$9)</f>
        <v>0</v>
      </c>
      <c r="BA235" s="69"/>
      <c r="BB235" s="70">
        <f>SUM(BA235*E235*F235*H235*K235*$BB$9)</f>
        <v>0</v>
      </c>
      <c r="BC235" s="69"/>
      <c r="BD235" s="70">
        <f>SUM(BC235*E235*F235*H235*K235*$BD$9)</f>
        <v>0</v>
      </c>
      <c r="BE235" s="69"/>
      <c r="BF235" s="70">
        <f>SUM(BE235*E235*F235*H235*K235*$BF$9)</f>
        <v>0</v>
      </c>
      <c r="BG235" s="69"/>
      <c r="BH235" s="70">
        <f>SUM(BG235*E235*F235*H235*K235*$BH$9)</f>
        <v>0</v>
      </c>
      <c r="BI235" s="69"/>
      <c r="BJ235" s="70">
        <f>BI235*E235*F235*H235*K235*$BJ$9</f>
        <v>0</v>
      </c>
      <c r="BK235" s="69"/>
      <c r="BL235" s="70">
        <f>BK235*E235*F235*H235*K235*$BL$9</f>
        <v>0</v>
      </c>
      <c r="BM235" s="69"/>
      <c r="BN235" s="70">
        <f>BM235*E235*F235*H235*K235*$BN$9</f>
        <v>0</v>
      </c>
      <c r="BO235" s="69"/>
      <c r="BP235" s="70">
        <f>SUM(BO235*E235*F235*H235*K235*$BP$9)</f>
        <v>0</v>
      </c>
      <c r="BQ235" s="69"/>
      <c r="BR235" s="70">
        <f>SUM(BQ235*E235*F235*H235*K235*$BR$9)</f>
        <v>0</v>
      </c>
      <c r="BS235" s="69"/>
      <c r="BT235" s="70">
        <f>SUM(BS235*E235*F235*H235*K235*$BT$9)</f>
        <v>0</v>
      </c>
      <c r="BU235" s="69"/>
      <c r="BV235" s="70">
        <f>SUM(BU235*E235*F235*H235*K235*$BV$9)</f>
        <v>0</v>
      </c>
      <c r="BW235" s="69"/>
      <c r="BX235" s="70">
        <f>SUM(BW235*E235*F235*H235*K235*$BX$9)</f>
        <v>0</v>
      </c>
      <c r="BY235" s="73"/>
      <c r="BZ235" s="74">
        <f>BY235*E235*F235*H235*K235*$BZ$9</f>
        <v>0</v>
      </c>
      <c r="CA235" s="69"/>
      <c r="CB235" s="70">
        <f>SUM(CA235*E235*F235*H235*K235*$CB$9)</f>
        <v>0</v>
      </c>
      <c r="CC235" s="182"/>
      <c r="CD235" s="70">
        <f>SUM(CC235*E235*F235*H235*K235*$CD$9)</f>
        <v>0</v>
      </c>
      <c r="CE235" s="69"/>
      <c r="CF235" s="70">
        <f>SUM(CE235*E235*F235*H235*K235*$CF$9)</f>
        <v>0</v>
      </c>
      <c r="CG235" s="69"/>
      <c r="CH235" s="70">
        <f>SUM(CG235*E235*F235*H235*K235*$CH$9)</f>
        <v>0</v>
      </c>
      <c r="CI235" s="69"/>
      <c r="CJ235" s="70">
        <f>CI235*E235*F235*H235*K235*$CJ$9</f>
        <v>0</v>
      </c>
      <c r="CK235" s="69"/>
      <c r="CL235" s="70">
        <f>SUM(CK235*E235*F235*H235*K235*$CL$9)</f>
        <v>0</v>
      </c>
      <c r="CM235" s="182"/>
      <c r="CN235" s="70">
        <f>SUM(CM235*E235*F235*H235*L235*$CN$9)</f>
        <v>0</v>
      </c>
      <c r="CO235" s="69"/>
      <c r="CP235" s="70">
        <f>SUM(CO235*E235*F235*H235*L235*$CP$9)</f>
        <v>0</v>
      </c>
      <c r="CQ235" s="69"/>
      <c r="CR235" s="70">
        <f>SUM(CQ235*E235*F235*H235*L235*$CR$9)</f>
        <v>0</v>
      </c>
      <c r="CS235" s="182"/>
      <c r="CT235" s="70">
        <f>SUM(CS235*E235*F235*H235*L235*$CT$9)</f>
        <v>0</v>
      </c>
      <c r="CU235" s="182"/>
      <c r="CV235" s="70">
        <f>SUM(CU235*E235*F235*H235*L235*$CV$9)</f>
        <v>0</v>
      </c>
      <c r="CW235" s="182"/>
      <c r="CX235" s="70">
        <f>SUM(CW235*E235*F235*H235*L235*$CX$9)</f>
        <v>0</v>
      </c>
      <c r="CY235" s="69"/>
      <c r="CZ235" s="70">
        <f>SUM(CY235*E235*F235*H235*L235*$CZ$9)</f>
        <v>0</v>
      </c>
      <c r="DA235" s="69"/>
      <c r="DB235" s="70">
        <f>SUM(DA235*E235*F235*H235*L235*$DB$9)</f>
        <v>0</v>
      </c>
      <c r="DC235" s="69"/>
      <c r="DD235" s="70">
        <f>SUM(DC235*E235*F235*H235*L235*$DD$9)</f>
        <v>0</v>
      </c>
      <c r="DE235" s="182"/>
      <c r="DF235" s="70">
        <f>SUM(DE235*E235*F235*H235*L235*$DF$9)</f>
        <v>0</v>
      </c>
      <c r="DG235" s="69"/>
      <c r="DH235" s="70">
        <f>SUM(DG235*E235*F235*H235*L235*$DH$9)</f>
        <v>0</v>
      </c>
      <c r="DI235" s="69"/>
      <c r="DJ235" s="70">
        <f>SUM(DI235*E235*F235*H235*L235*$DJ$9)</f>
        <v>0</v>
      </c>
      <c r="DK235" s="69"/>
      <c r="DL235" s="70">
        <f>SUM(DK235*E235*F235*H235*L235*$DL$9)</f>
        <v>0</v>
      </c>
      <c r="DM235" s="69"/>
      <c r="DN235" s="71">
        <f>SUM(DM235*E235*F235*H235*L235*$DN$9)</f>
        <v>0</v>
      </c>
      <c r="DO235" s="69"/>
      <c r="DP235" s="70">
        <f>SUM(DO235*E235*F235*H235*L235*$DP$9)</f>
        <v>0</v>
      </c>
      <c r="DQ235" s="69"/>
      <c r="DR235" s="70">
        <f>DQ235*E235*F235*H235*L235*$DR$9</f>
        <v>0</v>
      </c>
      <c r="DS235" s="69"/>
      <c r="DT235" s="70">
        <f>SUM(DS235*E235*F235*H235*L235*$DT$9)</f>
        <v>0</v>
      </c>
      <c r="DU235" s="69"/>
      <c r="DV235" s="70">
        <f>SUM(DU235*E235*F235*H235*L235*$DV$9)</f>
        <v>0</v>
      </c>
      <c r="DW235" s="69"/>
      <c r="DX235" s="70">
        <f>SUM(DW235*E235*F235*H235*M235*$DX$9)</f>
        <v>0</v>
      </c>
      <c r="DY235" s="69"/>
      <c r="DZ235" s="70">
        <f>SUM(DY235*E235*F235*H235*N235*$DZ$9)</f>
        <v>0</v>
      </c>
      <c r="EA235" s="184"/>
      <c r="EB235" s="70">
        <f>SUM(EA235*E235*F235*H235*K235*$EB$9)</f>
        <v>0</v>
      </c>
      <c r="EC235" s="69"/>
      <c r="ED235" s="70">
        <f>SUM(EC235*E235*F235*H235*K235*$ED$9)</f>
        <v>0</v>
      </c>
      <c r="EE235" s="69"/>
      <c r="EF235" s="70">
        <f>SUM(EE235*E235*F235*H235*K235*$EF$9)</f>
        <v>0</v>
      </c>
      <c r="EG235" s="69"/>
      <c r="EH235" s="70">
        <f>SUM(EG235*E235*F235*H235*K235*$EH$9)</f>
        <v>0</v>
      </c>
      <c r="EI235" s="69"/>
      <c r="EJ235" s="70">
        <f>EI235*E235*F235*H235*K235*$EJ$9</f>
        <v>0</v>
      </c>
      <c r="EK235" s="69"/>
      <c r="EL235" s="70">
        <f>EK235*E235*F235*H235*K235*$EL$9</f>
        <v>0</v>
      </c>
      <c r="EM235" s="69"/>
      <c r="EN235" s="70"/>
      <c r="EO235" s="75"/>
      <c r="EP235" s="75"/>
      <c r="EQ235" s="76">
        <f t="shared" si="631"/>
        <v>0</v>
      </c>
      <c r="ER235" s="76">
        <f t="shared" si="631"/>
        <v>0</v>
      </c>
    </row>
    <row r="236" spans="1:148" s="3" customFormat="1" ht="30" customHeight="1" x14ac:dyDescent="0.25">
      <c r="A236" s="54"/>
      <c r="B236" s="54">
        <v>162</v>
      </c>
      <c r="C236" s="218" t="s">
        <v>633</v>
      </c>
      <c r="D236" s="126" t="s">
        <v>634</v>
      </c>
      <c r="E236" s="64">
        <v>13916</v>
      </c>
      <c r="F236" s="65">
        <v>0.4</v>
      </c>
      <c r="G236" s="66"/>
      <c r="H236" s="119">
        <v>1</v>
      </c>
      <c r="I236" s="120"/>
      <c r="J236" s="120"/>
      <c r="K236" s="133">
        <v>1.4</v>
      </c>
      <c r="L236" s="133">
        <v>1.68</v>
      </c>
      <c r="M236" s="133">
        <v>2.23</v>
      </c>
      <c r="N236" s="134">
        <v>2.57</v>
      </c>
      <c r="O236" s="69"/>
      <c r="P236" s="70">
        <f t="shared" si="630"/>
        <v>0</v>
      </c>
      <c r="Q236" s="122"/>
      <c r="R236" s="70">
        <f>Q236*E236*F236*H236*K236*$R$9</f>
        <v>0</v>
      </c>
      <c r="S236" s="71">
        <v>18</v>
      </c>
      <c r="T236" s="71">
        <f>S236*E236*F236*H236*K236*$T$9</f>
        <v>140273.28</v>
      </c>
      <c r="U236" s="69"/>
      <c r="V236" s="70"/>
      <c r="W236" s="69"/>
      <c r="X236" s="71"/>
      <c r="Y236" s="69"/>
      <c r="Z236" s="70"/>
      <c r="AA236" s="71"/>
      <c r="AB236" s="70">
        <f>SUM(AA236*E236*F236*H236*K236*$AB$9)</f>
        <v>0</v>
      </c>
      <c r="AC236" s="70"/>
      <c r="AD236" s="70"/>
      <c r="AE236" s="71">
        <v>17</v>
      </c>
      <c r="AF236" s="70">
        <f>SUM(AE236*E236*F236*H236*K236*$AF$9)</f>
        <v>132480.32000000001</v>
      </c>
      <c r="AG236" s="71">
        <v>12</v>
      </c>
      <c r="AH236" s="70">
        <f>SUM(AG236*E236*F236*H236*L236*$AH$9)</f>
        <v>112218.624</v>
      </c>
      <c r="AI236" s="71"/>
      <c r="AJ236" s="70"/>
      <c r="AK236" s="69"/>
      <c r="AL236" s="70"/>
      <c r="AM236" s="71"/>
      <c r="AN236" s="71"/>
      <c r="AO236" s="69"/>
      <c r="AP236" s="70">
        <f>SUM(AO236*E236*F236*H236*K236*$AP$9)</f>
        <v>0</v>
      </c>
      <c r="AQ236" s="69"/>
      <c r="AR236" s="70"/>
      <c r="AS236" s="71"/>
      <c r="AT236" s="70"/>
      <c r="AU236" s="71"/>
      <c r="AV236" s="70"/>
      <c r="AW236" s="69"/>
      <c r="AX236" s="70"/>
      <c r="AY236" s="69">
        <v>132</v>
      </c>
      <c r="AZ236" s="71">
        <f>SUM(AY236*E236*F236*H236*K236*$AZ$9)</f>
        <v>1028670.72</v>
      </c>
      <c r="BA236" s="69"/>
      <c r="BB236" s="70"/>
      <c r="BC236" s="69"/>
      <c r="BD236" s="70"/>
      <c r="BE236" s="69">
        <v>30</v>
      </c>
      <c r="BF236" s="70">
        <f>SUM(BE236*E236*F236*H236*K236*$BF$9)</f>
        <v>233788.79999999999</v>
      </c>
      <c r="BG236" s="69">
        <v>2</v>
      </c>
      <c r="BH236" s="70">
        <f>SUM(BG236*E236*F236*H236*K236*$BH$9)</f>
        <v>15585.92</v>
      </c>
      <c r="BI236" s="69">
        <v>741</v>
      </c>
      <c r="BJ236" s="70">
        <f>BI236*E236*F236*H236*K236*$BJ$9</f>
        <v>5774583.3600000003</v>
      </c>
      <c r="BK236" s="69"/>
      <c r="BL236" s="70"/>
      <c r="BM236" s="69"/>
      <c r="BN236" s="70"/>
      <c r="BO236" s="69"/>
      <c r="BP236" s="70"/>
      <c r="BQ236" s="69"/>
      <c r="BR236" s="70"/>
      <c r="BS236" s="69"/>
      <c r="BT236" s="70"/>
      <c r="BU236" s="69"/>
      <c r="BV236" s="70"/>
      <c r="BW236" s="69"/>
      <c r="BX236" s="70"/>
      <c r="BY236" s="73"/>
      <c r="BZ236" s="74"/>
      <c r="CA236" s="69">
        <v>18</v>
      </c>
      <c r="CB236" s="70">
        <f>SUM(CA236*E236*F236*H236*K236*$CB$9)</f>
        <v>140273.28</v>
      </c>
      <c r="CC236" s="71"/>
      <c r="CD236" s="70"/>
      <c r="CE236" s="69"/>
      <c r="CF236" s="70"/>
      <c r="CG236" s="69"/>
      <c r="CH236" s="70">
        <f>SUM(CG236*E236*F236*H236*K236*$CH$9)</f>
        <v>0</v>
      </c>
      <c r="CI236" s="69"/>
      <c r="CJ236" s="70">
        <f>CI236*E236*F236*H236*K236*$CJ$9</f>
        <v>0</v>
      </c>
      <c r="CK236" s="131"/>
      <c r="CL236" s="70"/>
      <c r="CM236" s="71"/>
      <c r="CN236" s="70"/>
      <c r="CO236" s="69"/>
      <c r="CP236" s="70">
        <f>SUM(CO236*E236*F236*H236*L236*$CP$9)</f>
        <v>0</v>
      </c>
      <c r="CQ236" s="69"/>
      <c r="CR236" s="70"/>
      <c r="CS236" s="71"/>
      <c r="CT236" s="70">
        <f>SUM(CS236*E236*F236*H236*L236*$CT$9)</f>
        <v>0</v>
      </c>
      <c r="CU236" s="71"/>
      <c r="CV236" s="70"/>
      <c r="CW236" s="71"/>
      <c r="CX236" s="70"/>
      <c r="CY236" s="69"/>
      <c r="CZ236" s="70">
        <f>SUM(CY236*E236*F236*H236*L236*$CZ$9)</f>
        <v>0</v>
      </c>
      <c r="DA236" s="69"/>
      <c r="DB236" s="70"/>
      <c r="DC236" s="69">
        <v>1</v>
      </c>
      <c r="DD236" s="70">
        <f>SUM(DC236*E236*F236*H236*L236*$DD$9)</f>
        <v>9351.5519999999997</v>
      </c>
      <c r="DE236" s="71"/>
      <c r="DF236" s="70"/>
      <c r="DG236" s="69">
        <v>40</v>
      </c>
      <c r="DH236" s="70">
        <f>SUM(DG236*E236*F236*H236*L236*$DH$9)</f>
        <v>374062.07999999996</v>
      </c>
      <c r="DI236" s="69"/>
      <c r="DJ236" s="70"/>
      <c r="DK236" s="69"/>
      <c r="DL236" s="70">
        <f>SUM(DK236*E236*F236*H236*L236*$DL$9)</f>
        <v>0</v>
      </c>
      <c r="DM236" s="69"/>
      <c r="DN236" s="71">
        <f>SUM(DM236*E236*F236*H236*L236*$DN$9)</f>
        <v>0</v>
      </c>
      <c r="DO236" s="69"/>
      <c r="DP236" s="70"/>
      <c r="DQ236" s="69"/>
      <c r="DR236" s="70"/>
      <c r="DS236" s="69"/>
      <c r="DT236" s="70"/>
      <c r="DU236" s="69"/>
      <c r="DV236" s="70"/>
      <c r="DW236" s="69"/>
      <c r="DX236" s="70">
        <f>SUM(DW236*E236*F236*H236*M236*$DX$9)</f>
        <v>0</v>
      </c>
      <c r="DY236" s="69"/>
      <c r="DZ236" s="70"/>
      <c r="EA236" s="69"/>
      <c r="EB236" s="70"/>
      <c r="EC236" s="69"/>
      <c r="ED236" s="70"/>
      <c r="EE236" s="69"/>
      <c r="EF236" s="70"/>
      <c r="EG236" s="69"/>
      <c r="EH236" s="70"/>
      <c r="EI236" s="69"/>
      <c r="EJ236" s="70"/>
      <c r="EK236" s="69"/>
      <c r="EL236" s="70"/>
      <c r="EM236" s="69"/>
      <c r="EN236" s="70">
        <f>EM236*E236*F236*H236*L236</f>
        <v>0</v>
      </c>
      <c r="EO236" s="75"/>
      <c r="EP236" s="75"/>
      <c r="EQ236" s="76">
        <f t="shared" si="631"/>
        <v>1011</v>
      </c>
      <c r="ER236" s="76">
        <f t="shared" si="631"/>
        <v>7961287.9360000007</v>
      </c>
    </row>
    <row r="237" spans="1:148" s="3" customFormat="1" ht="48.75" customHeight="1" x14ac:dyDescent="0.25">
      <c r="A237" s="54"/>
      <c r="B237" s="217">
        <f>B236+1</f>
        <v>163</v>
      </c>
      <c r="C237" s="219" t="s">
        <v>635</v>
      </c>
      <c r="D237" s="164" t="s">
        <v>636</v>
      </c>
      <c r="E237" s="166">
        <v>13916</v>
      </c>
      <c r="F237" s="165">
        <v>4.2300000000000004</v>
      </c>
      <c r="G237" s="220">
        <v>1.83E-2</v>
      </c>
      <c r="H237" s="119">
        <v>1</v>
      </c>
      <c r="I237" s="120"/>
      <c r="J237" s="120"/>
      <c r="K237" s="133">
        <v>1.4</v>
      </c>
      <c r="L237" s="133">
        <v>1.68</v>
      </c>
      <c r="M237" s="133">
        <v>2.23</v>
      </c>
      <c r="N237" s="134">
        <v>2.57</v>
      </c>
      <c r="O237" s="69">
        <v>0</v>
      </c>
      <c r="P237" s="137">
        <f>(O237*$E237*$F237*((1-$G237)+$G237*$K237*$H237))</f>
        <v>0</v>
      </c>
      <c r="Q237" s="122"/>
      <c r="R237" s="70"/>
      <c r="S237" s="71"/>
      <c r="T237" s="71"/>
      <c r="U237" s="69"/>
      <c r="V237" s="70"/>
      <c r="W237" s="69"/>
      <c r="X237" s="137">
        <f t="shared" ref="X237:X240" si="632">(W237*$E237*$F237*((1-$G237)+$G237*$K237*$H237))</f>
        <v>0</v>
      </c>
      <c r="Y237" s="69"/>
      <c r="Z237" s="70"/>
      <c r="AA237" s="71"/>
      <c r="AB237" s="70"/>
      <c r="AC237" s="70"/>
      <c r="AD237" s="70"/>
      <c r="AE237" s="71"/>
      <c r="AF237" s="70"/>
      <c r="AG237" s="71"/>
      <c r="AH237" s="70"/>
      <c r="AI237" s="71"/>
      <c r="AJ237" s="70"/>
      <c r="AK237" s="69"/>
      <c r="AL237" s="70"/>
      <c r="AM237" s="71"/>
      <c r="AN237" s="71"/>
      <c r="AO237" s="69"/>
      <c r="AP237" s="70"/>
      <c r="AQ237" s="69"/>
      <c r="AR237" s="137">
        <f>(AQ237*$E237*$F237*((1-$G237)+$G237*$K237*$H237))</f>
        <v>0</v>
      </c>
      <c r="AS237" s="71"/>
      <c r="AT237" s="70"/>
      <c r="AU237" s="71"/>
      <c r="AV237" s="70"/>
      <c r="AW237" s="69"/>
      <c r="AX237" s="70"/>
      <c r="AY237" s="69"/>
      <c r="AZ237" s="137">
        <f t="shared" ref="AZ237:AZ240" si="633">(AY237*$E237*$F237*((1-$G237)+$G237*$K237*$H237))</f>
        <v>0</v>
      </c>
      <c r="BA237" s="69"/>
      <c r="BB237" s="70"/>
      <c r="BC237" s="69"/>
      <c r="BD237" s="70"/>
      <c r="BE237" s="69"/>
      <c r="BF237" s="70"/>
      <c r="BG237" s="69"/>
      <c r="BH237" s="70"/>
      <c r="BI237" s="69"/>
      <c r="BJ237" s="70"/>
      <c r="BK237" s="69"/>
      <c r="BL237" s="70"/>
      <c r="BM237" s="69"/>
      <c r="BN237" s="70"/>
      <c r="BO237" s="69"/>
      <c r="BP237" s="70"/>
      <c r="BQ237" s="69"/>
      <c r="BR237" s="70"/>
      <c r="BS237" s="69"/>
      <c r="BT237" s="70"/>
      <c r="BU237" s="69"/>
      <c r="BV237" s="70"/>
      <c r="BW237" s="69"/>
      <c r="BX237" s="70"/>
      <c r="BY237" s="73"/>
      <c r="BZ237" s="74"/>
      <c r="CA237" s="69"/>
      <c r="CB237" s="70"/>
      <c r="CC237" s="71"/>
      <c r="CD237" s="70"/>
      <c r="CE237" s="69"/>
      <c r="CF237" s="70"/>
      <c r="CG237" s="69"/>
      <c r="CH237" s="70"/>
      <c r="CI237" s="69"/>
      <c r="CJ237" s="70"/>
      <c r="CK237" s="131"/>
      <c r="CL237" s="70"/>
      <c r="CM237" s="71"/>
      <c r="CN237" s="70"/>
      <c r="CO237" s="69"/>
      <c r="CP237" s="70"/>
      <c r="CQ237" s="69"/>
      <c r="CR237" s="70"/>
      <c r="CS237" s="71"/>
      <c r="CT237" s="70"/>
      <c r="CU237" s="71"/>
      <c r="CV237" s="70"/>
      <c r="CW237" s="71"/>
      <c r="CX237" s="70"/>
      <c r="CY237" s="69"/>
      <c r="CZ237" s="70"/>
      <c r="DA237" s="69"/>
      <c r="DB237" s="70"/>
      <c r="DC237" s="69"/>
      <c r="DD237" s="137">
        <f>(DC237*$E237*$F237*((1-$G237)+$G237*$L237*$H237))</f>
        <v>0</v>
      </c>
      <c r="DE237" s="71"/>
      <c r="DF237" s="70"/>
      <c r="DG237" s="69"/>
      <c r="DH237" s="70"/>
      <c r="DI237" s="69"/>
      <c r="DJ237" s="70"/>
      <c r="DK237" s="69"/>
      <c r="DL237" s="70"/>
      <c r="DM237" s="69"/>
      <c r="DN237" s="71"/>
      <c r="DO237" s="69"/>
      <c r="DP237" s="70"/>
      <c r="DQ237" s="69"/>
      <c r="DR237" s="70"/>
      <c r="DS237" s="69"/>
      <c r="DT237" s="70"/>
      <c r="DU237" s="69"/>
      <c r="DV237" s="70"/>
      <c r="DW237" s="69"/>
      <c r="DX237" s="70"/>
      <c r="DY237" s="69"/>
      <c r="DZ237" s="137">
        <f>(DY237*$E237*$F237*((1-$G237)+$G237*$N237*$H237))</f>
        <v>0</v>
      </c>
      <c r="EA237" s="69"/>
      <c r="EB237" s="70"/>
      <c r="EC237" s="69"/>
      <c r="ED237" s="70"/>
      <c r="EE237" s="69"/>
      <c r="EF237" s="70"/>
      <c r="EG237" s="69"/>
      <c r="EH237" s="70"/>
      <c r="EI237" s="69"/>
      <c r="EJ237" s="70"/>
      <c r="EK237" s="69"/>
      <c r="EL237" s="70"/>
      <c r="EM237" s="69"/>
      <c r="EN237" s="70"/>
      <c r="EO237" s="75"/>
      <c r="EP237" s="75"/>
      <c r="EQ237" s="76">
        <f t="shared" si="631"/>
        <v>0</v>
      </c>
      <c r="ER237" s="76">
        <f t="shared" si="631"/>
        <v>0</v>
      </c>
    </row>
    <row r="238" spans="1:148" s="3" customFormat="1" ht="61.5" customHeight="1" x14ac:dyDescent="0.25">
      <c r="A238" s="54"/>
      <c r="B238" s="54">
        <v>164</v>
      </c>
      <c r="C238" s="54" t="s">
        <v>637</v>
      </c>
      <c r="D238" s="218" t="s">
        <v>638</v>
      </c>
      <c r="E238" s="166">
        <v>13916</v>
      </c>
      <c r="F238" s="165">
        <v>1.29</v>
      </c>
      <c r="G238" s="220">
        <v>5.8500000000000003E-2</v>
      </c>
      <c r="H238" s="119">
        <v>1</v>
      </c>
      <c r="I238" s="120"/>
      <c r="J238" s="120"/>
      <c r="K238" s="133">
        <v>1.4</v>
      </c>
      <c r="L238" s="133">
        <v>1.68</v>
      </c>
      <c r="M238" s="133">
        <v>2.23</v>
      </c>
      <c r="N238" s="134">
        <v>2.57</v>
      </c>
      <c r="O238" s="69">
        <v>1</v>
      </c>
      <c r="P238" s="137">
        <f t="shared" ref="P238:P239" si="634">(O238*$E238*$F238*((1-$G238)+$G238*$K238*$H238))</f>
        <v>18371.708376000002</v>
      </c>
      <c r="Q238" s="122"/>
      <c r="R238" s="70"/>
      <c r="S238" s="71"/>
      <c r="T238" s="71"/>
      <c r="U238" s="69"/>
      <c r="V238" s="70"/>
      <c r="W238" s="69">
        <v>24</v>
      </c>
      <c r="X238" s="137">
        <f>(W238*$E238*$F238*((1-$G238)+$G238*$K238*$H238))</f>
        <v>440921.001024</v>
      </c>
      <c r="Y238" s="69"/>
      <c r="Z238" s="70"/>
      <c r="AA238" s="71"/>
      <c r="AB238" s="70"/>
      <c r="AC238" s="70"/>
      <c r="AD238" s="70"/>
      <c r="AE238" s="71"/>
      <c r="AF238" s="70"/>
      <c r="AG238" s="71"/>
      <c r="AH238" s="70"/>
      <c r="AI238" s="71"/>
      <c r="AJ238" s="70"/>
      <c r="AK238" s="69"/>
      <c r="AL238" s="70"/>
      <c r="AM238" s="71"/>
      <c r="AN238" s="71"/>
      <c r="AO238" s="69"/>
      <c r="AP238" s="70"/>
      <c r="AQ238" s="69"/>
      <c r="AR238" s="137">
        <f t="shared" ref="AR238:AR239" si="635">(AQ238*$E238*$F238*((1-$G238)+$G238*$K238*$H238))</f>
        <v>0</v>
      </c>
      <c r="AS238" s="71"/>
      <c r="AT238" s="70"/>
      <c r="AU238" s="71"/>
      <c r="AV238" s="70"/>
      <c r="AW238" s="69"/>
      <c r="AX238" s="70"/>
      <c r="AY238" s="82">
        <v>30</v>
      </c>
      <c r="AZ238" s="137">
        <f t="shared" si="633"/>
        <v>551151.25128000008</v>
      </c>
      <c r="BA238" s="69"/>
      <c r="BB238" s="70"/>
      <c r="BC238" s="69"/>
      <c r="BD238" s="70"/>
      <c r="BE238" s="69"/>
      <c r="BF238" s="70"/>
      <c r="BG238" s="69"/>
      <c r="BH238" s="70"/>
      <c r="BI238" s="69"/>
      <c r="BJ238" s="70"/>
      <c r="BK238" s="69"/>
      <c r="BL238" s="70"/>
      <c r="BM238" s="69"/>
      <c r="BN238" s="70"/>
      <c r="BO238" s="69"/>
      <c r="BP238" s="70"/>
      <c r="BQ238" s="69"/>
      <c r="BR238" s="70"/>
      <c r="BS238" s="69"/>
      <c r="BT238" s="70"/>
      <c r="BU238" s="69"/>
      <c r="BV238" s="70"/>
      <c r="BW238" s="69"/>
      <c r="BX238" s="70"/>
      <c r="BY238" s="73"/>
      <c r="BZ238" s="74"/>
      <c r="CA238" s="69"/>
      <c r="CB238" s="70"/>
      <c r="CC238" s="71"/>
      <c r="CD238" s="70"/>
      <c r="CE238" s="69"/>
      <c r="CF238" s="70"/>
      <c r="CG238" s="69"/>
      <c r="CH238" s="70"/>
      <c r="CI238" s="69"/>
      <c r="CJ238" s="70"/>
      <c r="CK238" s="131"/>
      <c r="CL238" s="70"/>
      <c r="CM238" s="71"/>
      <c r="CN238" s="70"/>
      <c r="CO238" s="69"/>
      <c r="CP238" s="70"/>
      <c r="CQ238" s="69"/>
      <c r="CR238" s="70"/>
      <c r="CS238" s="71"/>
      <c r="CT238" s="70"/>
      <c r="CU238" s="71"/>
      <c r="CV238" s="70"/>
      <c r="CW238" s="71"/>
      <c r="CX238" s="70"/>
      <c r="CY238" s="69"/>
      <c r="CZ238" s="70"/>
      <c r="DA238" s="69"/>
      <c r="DB238" s="70"/>
      <c r="DC238" s="69"/>
      <c r="DD238" s="137">
        <f t="shared" ref="DD238:DD240" si="636">(DC238*$E238*$F238*((1-$G238)+$G238*$L238*$H238))</f>
        <v>0</v>
      </c>
      <c r="DE238" s="71"/>
      <c r="DF238" s="70"/>
      <c r="DG238" s="69"/>
      <c r="DH238" s="70"/>
      <c r="DI238" s="69"/>
      <c r="DJ238" s="70"/>
      <c r="DK238" s="69"/>
      <c r="DL238" s="70"/>
      <c r="DM238" s="69"/>
      <c r="DN238" s="71"/>
      <c r="DO238" s="69"/>
      <c r="DP238" s="70"/>
      <c r="DQ238" s="69"/>
      <c r="DR238" s="70"/>
      <c r="DS238" s="69"/>
      <c r="DT238" s="70"/>
      <c r="DU238" s="69"/>
      <c r="DV238" s="70"/>
      <c r="DW238" s="69"/>
      <c r="DX238" s="70"/>
      <c r="DY238" s="69"/>
      <c r="DZ238" s="137">
        <f t="shared" ref="DZ238:DZ240" si="637">(DY238*$E238*$F238*((1-$G238)+$G238*$N238*$H238))</f>
        <v>0</v>
      </c>
      <c r="EA238" s="69"/>
      <c r="EB238" s="70"/>
      <c r="EC238" s="69"/>
      <c r="ED238" s="70"/>
      <c r="EE238" s="69"/>
      <c r="EF238" s="70"/>
      <c r="EG238" s="69"/>
      <c r="EH238" s="70"/>
      <c r="EI238" s="69"/>
      <c r="EJ238" s="70"/>
      <c r="EK238" s="69"/>
      <c r="EL238" s="70"/>
      <c r="EM238" s="69"/>
      <c r="EN238" s="70"/>
      <c r="EO238" s="75"/>
      <c r="EP238" s="75"/>
      <c r="EQ238" s="76">
        <f t="shared" si="631"/>
        <v>55</v>
      </c>
      <c r="ER238" s="76">
        <f t="shared" si="631"/>
        <v>1010443.96068</v>
      </c>
    </row>
    <row r="239" spans="1:148" s="3" customFormat="1" ht="61.5" customHeight="1" x14ac:dyDescent="0.25">
      <c r="A239" s="54"/>
      <c r="B239" s="54">
        <v>165</v>
      </c>
      <c r="C239" s="54" t="s">
        <v>639</v>
      </c>
      <c r="D239" s="218" t="s">
        <v>640</v>
      </c>
      <c r="E239" s="166">
        <v>13916</v>
      </c>
      <c r="F239" s="165">
        <v>3.23</v>
      </c>
      <c r="G239" s="220">
        <v>5.4300000000000001E-2</v>
      </c>
      <c r="H239" s="119">
        <v>1</v>
      </c>
      <c r="I239" s="120"/>
      <c r="J239" s="120"/>
      <c r="K239" s="133">
        <v>1.4</v>
      </c>
      <c r="L239" s="133">
        <v>1.68</v>
      </c>
      <c r="M239" s="133">
        <v>2.23</v>
      </c>
      <c r="N239" s="134">
        <v>2.57</v>
      </c>
      <c r="O239" s="69">
        <v>1</v>
      </c>
      <c r="P239" s="137">
        <f t="shared" si="634"/>
        <v>45924.965329599996</v>
      </c>
      <c r="Q239" s="122"/>
      <c r="R239" s="70"/>
      <c r="S239" s="71"/>
      <c r="T239" s="71"/>
      <c r="U239" s="69"/>
      <c r="V239" s="70"/>
      <c r="W239" s="69">
        <v>96</v>
      </c>
      <c r="X239" s="137">
        <f>(W239*$E239*$F239*((1-$G239)+$G239*$K239*$H239))</f>
        <v>4408796.6716416003</v>
      </c>
      <c r="Y239" s="69"/>
      <c r="Z239" s="70"/>
      <c r="AA239" s="71"/>
      <c r="AB239" s="70"/>
      <c r="AC239" s="70"/>
      <c r="AD239" s="70"/>
      <c r="AE239" s="71"/>
      <c r="AF239" s="70"/>
      <c r="AG239" s="71"/>
      <c r="AH239" s="70"/>
      <c r="AI239" s="71"/>
      <c r="AJ239" s="70"/>
      <c r="AK239" s="69"/>
      <c r="AL239" s="70"/>
      <c r="AM239" s="71"/>
      <c r="AN239" s="71"/>
      <c r="AO239" s="69"/>
      <c r="AP239" s="70"/>
      <c r="AQ239" s="69"/>
      <c r="AR239" s="137">
        <f t="shared" si="635"/>
        <v>0</v>
      </c>
      <c r="AS239" s="71"/>
      <c r="AT239" s="70"/>
      <c r="AU239" s="71"/>
      <c r="AV239" s="70"/>
      <c r="AW239" s="69"/>
      <c r="AX239" s="70"/>
      <c r="AY239" s="69"/>
      <c r="AZ239" s="137">
        <f t="shared" si="633"/>
        <v>0</v>
      </c>
      <c r="BA239" s="69"/>
      <c r="BB239" s="70"/>
      <c r="BC239" s="69"/>
      <c r="BD239" s="70"/>
      <c r="BE239" s="69"/>
      <c r="BF239" s="70"/>
      <c r="BG239" s="69"/>
      <c r="BH239" s="70"/>
      <c r="BI239" s="69"/>
      <c r="BJ239" s="70"/>
      <c r="BK239" s="69"/>
      <c r="BL239" s="70"/>
      <c r="BM239" s="69"/>
      <c r="BN239" s="70"/>
      <c r="BO239" s="69"/>
      <c r="BP239" s="70"/>
      <c r="BQ239" s="69"/>
      <c r="BR239" s="70"/>
      <c r="BS239" s="69"/>
      <c r="BT239" s="70"/>
      <c r="BU239" s="69"/>
      <c r="BV239" s="70"/>
      <c r="BW239" s="69"/>
      <c r="BX239" s="70"/>
      <c r="BY239" s="73"/>
      <c r="BZ239" s="74"/>
      <c r="CA239" s="69"/>
      <c r="CB239" s="70"/>
      <c r="CC239" s="71"/>
      <c r="CD239" s="70"/>
      <c r="CE239" s="69"/>
      <c r="CF239" s="70"/>
      <c r="CG239" s="69"/>
      <c r="CH239" s="70"/>
      <c r="CI239" s="69"/>
      <c r="CJ239" s="70"/>
      <c r="CK239" s="131"/>
      <c r="CL239" s="70"/>
      <c r="CM239" s="71"/>
      <c r="CN239" s="70"/>
      <c r="CO239" s="69"/>
      <c r="CP239" s="70"/>
      <c r="CQ239" s="69"/>
      <c r="CR239" s="70"/>
      <c r="CS239" s="71"/>
      <c r="CT239" s="70"/>
      <c r="CU239" s="71"/>
      <c r="CV239" s="70"/>
      <c r="CW239" s="71"/>
      <c r="CX239" s="70"/>
      <c r="CY239" s="69"/>
      <c r="CZ239" s="70"/>
      <c r="DA239" s="69"/>
      <c r="DB239" s="70"/>
      <c r="DC239" s="69"/>
      <c r="DD239" s="137">
        <f t="shared" si="636"/>
        <v>0</v>
      </c>
      <c r="DE239" s="71"/>
      <c r="DF239" s="70"/>
      <c r="DG239" s="69"/>
      <c r="DH239" s="70"/>
      <c r="DI239" s="69"/>
      <c r="DJ239" s="70"/>
      <c r="DK239" s="69"/>
      <c r="DL239" s="70"/>
      <c r="DM239" s="69"/>
      <c r="DN239" s="71"/>
      <c r="DO239" s="69"/>
      <c r="DP239" s="70"/>
      <c r="DQ239" s="69"/>
      <c r="DR239" s="70"/>
      <c r="DS239" s="69"/>
      <c r="DT239" s="70"/>
      <c r="DU239" s="69"/>
      <c r="DV239" s="70"/>
      <c r="DW239" s="69"/>
      <c r="DX239" s="70"/>
      <c r="DY239" s="69"/>
      <c r="DZ239" s="137">
        <f t="shared" si="637"/>
        <v>0</v>
      </c>
      <c r="EA239" s="69"/>
      <c r="EB239" s="70"/>
      <c r="EC239" s="69"/>
      <c r="ED239" s="70"/>
      <c r="EE239" s="69"/>
      <c r="EF239" s="70"/>
      <c r="EG239" s="69"/>
      <c r="EH239" s="70"/>
      <c r="EI239" s="69"/>
      <c r="EJ239" s="70"/>
      <c r="EK239" s="69"/>
      <c r="EL239" s="70"/>
      <c r="EM239" s="69"/>
      <c r="EN239" s="70"/>
      <c r="EO239" s="75"/>
      <c r="EP239" s="75"/>
      <c r="EQ239" s="76">
        <f t="shared" si="631"/>
        <v>97</v>
      </c>
      <c r="ER239" s="76">
        <f t="shared" si="631"/>
        <v>4454721.6369711999</v>
      </c>
    </row>
    <row r="240" spans="1:148" s="3" customFormat="1" ht="61.5" customHeight="1" x14ac:dyDescent="0.25">
      <c r="A240" s="54"/>
      <c r="B240" s="54">
        <v>166</v>
      </c>
      <c r="C240" s="54" t="s">
        <v>641</v>
      </c>
      <c r="D240" s="218" t="s">
        <v>642</v>
      </c>
      <c r="E240" s="166">
        <v>13916</v>
      </c>
      <c r="F240" s="165">
        <v>8.93</v>
      </c>
      <c r="G240" s="220">
        <v>8.9399999999999993E-2</v>
      </c>
      <c r="H240" s="119">
        <v>1</v>
      </c>
      <c r="I240" s="120"/>
      <c r="J240" s="120"/>
      <c r="K240" s="133">
        <v>1.4</v>
      </c>
      <c r="L240" s="133">
        <v>1.68</v>
      </c>
      <c r="M240" s="133">
        <v>2.23</v>
      </c>
      <c r="N240" s="134">
        <v>2.57</v>
      </c>
      <c r="O240" s="69">
        <v>3</v>
      </c>
      <c r="P240" s="137">
        <f>(O240*$E240*$F240*((1-$G240)+$G240*$K240*$H240))</f>
        <v>386141.31272640004</v>
      </c>
      <c r="Q240" s="122"/>
      <c r="R240" s="70"/>
      <c r="S240" s="71"/>
      <c r="T240" s="71"/>
      <c r="U240" s="69"/>
      <c r="V240" s="70"/>
      <c r="W240" s="69"/>
      <c r="X240" s="137">
        <f t="shared" si="632"/>
        <v>0</v>
      </c>
      <c r="Y240" s="69"/>
      <c r="Z240" s="70"/>
      <c r="AA240" s="71"/>
      <c r="AB240" s="70"/>
      <c r="AC240" s="70"/>
      <c r="AD240" s="70"/>
      <c r="AE240" s="71"/>
      <c r="AF240" s="70"/>
      <c r="AG240" s="71"/>
      <c r="AH240" s="70"/>
      <c r="AI240" s="71"/>
      <c r="AJ240" s="70"/>
      <c r="AK240" s="69"/>
      <c r="AL240" s="70"/>
      <c r="AM240" s="71"/>
      <c r="AN240" s="71"/>
      <c r="AO240" s="69"/>
      <c r="AP240" s="70"/>
      <c r="AQ240" s="69">
        <v>236</v>
      </c>
      <c r="AR240" s="137">
        <f>(AQ240*$E240*$F240*((1-$G240)+$G240*$K240*$H240))</f>
        <v>30376449.9344768</v>
      </c>
      <c r="AS240" s="71"/>
      <c r="AT240" s="70"/>
      <c r="AU240" s="71"/>
      <c r="AV240" s="70"/>
      <c r="AW240" s="69"/>
      <c r="AX240" s="70"/>
      <c r="AY240" s="69"/>
      <c r="AZ240" s="137">
        <f t="shared" si="633"/>
        <v>0</v>
      </c>
      <c r="BA240" s="69"/>
      <c r="BB240" s="70"/>
      <c r="BC240" s="69"/>
      <c r="BD240" s="70"/>
      <c r="BE240" s="69"/>
      <c r="BF240" s="70"/>
      <c r="BG240" s="69"/>
      <c r="BH240" s="70"/>
      <c r="BI240" s="69"/>
      <c r="BJ240" s="70"/>
      <c r="BK240" s="69"/>
      <c r="BL240" s="70"/>
      <c r="BM240" s="69"/>
      <c r="BN240" s="70"/>
      <c r="BO240" s="69"/>
      <c r="BP240" s="70"/>
      <c r="BQ240" s="69"/>
      <c r="BR240" s="70"/>
      <c r="BS240" s="69"/>
      <c r="BT240" s="70"/>
      <c r="BU240" s="69"/>
      <c r="BV240" s="70"/>
      <c r="BW240" s="69"/>
      <c r="BX240" s="70"/>
      <c r="BY240" s="73"/>
      <c r="BZ240" s="74"/>
      <c r="CA240" s="69"/>
      <c r="CB240" s="70"/>
      <c r="CC240" s="71"/>
      <c r="CD240" s="70"/>
      <c r="CE240" s="69"/>
      <c r="CF240" s="70"/>
      <c r="CG240" s="69"/>
      <c r="CH240" s="70"/>
      <c r="CI240" s="69"/>
      <c r="CJ240" s="70"/>
      <c r="CK240" s="131"/>
      <c r="CL240" s="70"/>
      <c r="CM240" s="71"/>
      <c r="CN240" s="70"/>
      <c r="CO240" s="69"/>
      <c r="CP240" s="70"/>
      <c r="CQ240" s="69"/>
      <c r="CR240" s="70"/>
      <c r="CS240" s="71"/>
      <c r="CT240" s="70"/>
      <c r="CU240" s="71"/>
      <c r="CV240" s="70"/>
      <c r="CW240" s="71"/>
      <c r="CX240" s="70"/>
      <c r="CY240" s="69"/>
      <c r="CZ240" s="70"/>
      <c r="DA240" s="69"/>
      <c r="DB240" s="70"/>
      <c r="DC240" s="69"/>
      <c r="DD240" s="137">
        <f t="shared" si="636"/>
        <v>0</v>
      </c>
      <c r="DE240" s="71"/>
      <c r="DF240" s="70"/>
      <c r="DG240" s="69"/>
      <c r="DH240" s="70"/>
      <c r="DI240" s="69"/>
      <c r="DJ240" s="70"/>
      <c r="DK240" s="69"/>
      <c r="DL240" s="70"/>
      <c r="DM240" s="69"/>
      <c r="DN240" s="71"/>
      <c r="DO240" s="69"/>
      <c r="DP240" s="70"/>
      <c r="DQ240" s="69"/>
      <c r="DR240" s="70"/>
      <c r="DS240" s="69"/>
      <c r="DT240" s="70"/>
      <c r="DU240" s="69"/>
      <c r="DV240" s="70"/>
      <c r="DW240" s="69"/>
      <c r="DX240" s="70"/>
      <c r="DY240" s="69">
        <v>4</v>
      </c>
      <c r="DZ240" s="137">
        <f t="shared" si="637"/>
        <v>566848.60726815998</v>
      </c>
      <c r="EA240" s="69"/>
      <c r="EB240" s="70"/>
      <c r="EC240" s="69"/>
      <c r="ED240" s="70"/>
      <c r="EE240" s="69"/>
      <c r="EF240" s="70"/>
      <c r="EG240" s="69"/>
      <c r="EH240" s="70"/>
      <c r="EI240" s="69"/>
      <c r="EJ240" s="70"/>
      <c r="EK240" s="69"/>
      <c r="EL240" s="70"/>
      <c r="EM240" s="69"/>
      <c r="EN240" s="70"/>
      <c r="EO240" s="75"/>
      <c r="EP240" s="75"/>
      <c r="EQ240" s="76">
        <f t="shared" si="631"/>
        <v>243</v>
      </c>
      <c r="ER240" s="76">
        <f t="shared" si="631"/>
        <v>31329439.854471359</v>
      </c>
    </row>
    <row r="241" spans="1:148" ht="15" customHeight="1" x14ac:dyDescent="0.25">
      <c r="A241" s="185">
        <v>37</v>
      </c>
      <c r="B241" s="185"/>
      <c r="C241" s="186" t="s">
        <v>643</v>
      </c>
      <c r="D241" s="187" t="s">
        <v>644</v>
      </c>
      <c r="E241" s="188">
        <v>13916</v>
      </c>
      <c r="F241" s="189"/>
      <c r="G241" s="190"/>
      <c r="H241" s="191"/>
      <c r="I241" s="192"/>
      <c r="J241" s="193"/>
      <c r="K241" s="194">
        <v>1.4</v>
      </c>
      <c r="L241" s="194">
        <v>1.68</v>
      </c>
      <c r="M241" s="194">
        <v>2.23</v>
      </c>
      <c r="N241" s="195">
        <v>2.57</v>
      </c>
      <c r="O241" s="196">
        <f>SUM(O242:O257)</f>
        <v>0</v>
      </c>
      <c r="P241" s="196">
        <f t="shared" ref="P241:CA241" si="638">SUM(P242:P257)</f>
        <v>0</v>
      </c>
      <c r="Q241" s="196">
        <f t="shared" si="638"/>
        <v>0</v>
      </c>
      <c r="R241" s="196">
        <f t="shared" si="638"/>
        <v>0</v>
      </c>
      <c r="S241" s="196">
        <f t="shared" si="638"/>
        <v>0</v>
      </c>
      <c r="T241" s="196">
        <f t="shared" si="638"/>
        <v>0</v>
      </c>
      <c r="U241" s="196">
        <f t="shared" si="638"/>
        <v>0</v>
      </c>
      <c r="V241" s="196">
        <f t="shared" si="638"/>
        <v>0</v>
      </c>
      <c r="W241" s="196">
        <f t="shared" si="638"/>
        <v>0</v>
      </c>
      <c r="X241" s="196">
        <f t="shared" si="638"/>
        <v>0</v>
      </c>
      <c r="Y241" s="196">
        <f t="shared" si="638"/>
        <v>0</v>
      </c>
      <c r="Z241" s="196">
        <f t="shared" si="638"/>
        <v>0</v>
      </c>
      <c r="AA241" s="196">
        <f t="shared" si="638"/>
        <v>0</v>
      </c>
      <c r="AB241" s="196">
        <f t="shared" si="638"/>
        <v>0</v>
      </c>
      <c r="AC241" s="196">
        <f t="shared" si="638"/>
        <v>0</v>
      </c>
      <c r="AD241" s="196">
        <f t="shared" si="638"/>
        <v>0</v>
      </c>
      <c r="AE241" s="196">
        <f t="shared" si="638"/>
        <v>0</v>
      </c>
      <c r="AF241" s="196">
        <f t="shared" si="638"/>
        <v>0</v>
      </c>
      <c r="AG241" s="196">
        <f t="shared" si="638"/>
        <v>0</v>
      </c>
      <c r="AH241" s="196">
        <f t="shared" si="638"/>
        <v>0</v>
      </c>
      <c r="AI241" s="196">
        <f t="shared" si="638"/>
        <v>0</v>
      </c>
      <c r="AJ241" s="196">
        <f t="shared" si="638"/>
        <v>0</v>
      </c>
      <c r="AK241" s="196">
        <f t="shared" si="638"/>
        <v>0</v>
      </c>
      <c r="AL241" s="196">
        <f t="shared" si="638"/>
        <v>0</v>
      </c>
      <c r="AM241" s="196">
        <f t="shared" si="638"/>
        <v>0</v>
      </c>
      <c r="AN241" s="196">
        <f t="shared" si="638"/>
        <v>0</v>
      </c>
      <c r="AO241" s="196">
        <f t="shared" si="638"/>
        <v>0</v>
      </c>
      <c r="AP241" s="196">
        <f t="shared" si="638"/>
        <v>0</v>
      </c>
      <c r="AQ241" s="196">
        <f t="shared" si="638"/>
        <v>0</v>
      </c>
      <c r="AR241" s="196">
        <f t="shared" si="638"/>
        <v>0</v>
      </c>
      <c r="AS241" s="196">
        <f t="shared" si="638"/>
        <v>0</v>
      </c>
      <c r="AT241" s="196">
        <f t="shared" si="638"/>
        <v>0</v>
      </c>
      <c r="AU241" s="196">
        <f t="shared" si="638"/>
        <v>0</v>
      </c>
      <c r="AV241" s="196">
        <f t="shared" si="638"/>
        <v>0</v>
      </c>
      <c r="AW241" s="196">
        <f t="shared" si="638"/>
        <v>0</v>
      </c>
      <c r="AX241" s="196">
        <f t="shared" si="638"/>
        <v>0</v>
      </c>
      <c r="AY241" s="196">
        <f t="shared" si="638"/>
        <v>0</v>
      </c>
      <c r="AZ241" s="196">
        <f t="shared" si="638"/>
        <v>0</v>
      </c>
      <c r="BA241" s="196">
        <f t="shared" si="638"/>
        <v>0</v>
      </c>
      <c r="BB241" s="196">
        <f t="shared" si="638"/>
        <v>0</v>
      </c>
      <c r="BC241" s="196">
        <f t="shared" si="638"/>
        <v>0</v>
      </c>
      <c r="BD241" s="196">
        <f t="shared" si="638"/>
        <v>0</v>
      </c>
      <c r="BE241" s="196">
        <f t="shared" si="638"/>
        <v>0</v>
      </c>
      <c r="BF241" s="196">
        <f t="shared" si="638"/>
        <v>0</v>
      </c>
      <c r="BG241" s="196">
        <f t="shared" si="638"/>
        <v>0</v>
      </c>
      <c r="BH241" s="196">
        <f t="shared" si="638"/>
        <v>0</v>
      </c>
      <c r="BI241" s="196">
        <f t="shared" si="638"/>
        <v>0</v>
      </c>
      <c r="BJ241" s="196">
        <f t="shared" si="638"/>
        <v>0</v>
      </c>
      <c r="BK241" s="196">
        <f t="shared" si="638"/>
        <v>0</v>
      </c>
      <c r="BL241" s="196">
        <f t="shared" si="638"/>
        <v>0</v>
      </c>
      <c r="BM241" s="196">
        <f t="shared" si="638"/>
        <v>0</v>
      </c>
      <c r="BN241" s="196">
        <f t="shared" si="638"/>
        <v>0</v>
      </c>
      <c r="BO241" s="196">
        <f t="shared" si="638"/>
        <v>0</v>
      </c>
      <c r="BP241" s="196">
        <f t="shared" si="638"/>
        <v>0</v>
      </c>
      <c r="BQ241" s="196">
        <f t="shared" si="638"/>
        <v>0</v>
      </c>
      <c r="BR241" s="196">
        <f t="shared" si="638"/>
        <v>0</v>
      </c>
      <c r="BS241" s="196">
        <f t="shared" si="638"/>
        <v>0</v>
      </c>
      <c r="BT241" s="196">
        <f t="shared" si="638"/>
        <v>0</v>
      </c>
      <c r="BU241" s="196">
        <f t="shared" si="638"/>
        <v>0</v>
      </c>
      <c r="BV241" s="196">
        <f t="shared" si="638"/>
        <v>0</v>
      </c>
      <c r="BW241" s="196">
        <f t="shared" si="638"/>
        <v>0</v>
      </c>
      <c r="BX241" s="196">
        <f t="shared" si="638"/>
        <v>0</v>
      </c>
      <c r="BY241" s="196">
        <f t="shared" si="638"/>
        <v>0</v>
      </c>
      <c r="BZ241" s="196">
        <f t="shared" si="638"/>
        <v>0</v>
      </c>
      <c r="CA241" s="196">
        <f t="shared" si="638"/>
        <v>0</v>
      </c>
      <c r="CB241" s="196">
        <f t="shared" ref="CB241:EM241" si="639">SUM(CB242:CB257)</f>
        <v>0</v>
      </c>
      <c r="CC241" s="196">
        <f t="shared" si="639"/>
        <v>0</v>
      </c>
      <c r="CD241" s="196">
        <f t="shared" si="639"/>
        <v>0</v>
      </c>
      <c r="CE241" s="196">
        <f t="shared" si="639"/>
        <v>0</v>
      </c>
      <c r="CF241" s="196">
        <f t="shared" si="639"/>
        <v>0</v>
      </c>
      <c r="CG241" s="196">
        <f t="shared" si="639"/>
        <v>0</v>
      </c>
      <c r="CH241" s="196">
        <f t="shared" si="639"/>
        <v>0</v>
      </c>
      <c r="CI241" s="196">
        <f t="shared" si="639"/>
        <v>0</v>
      </c>
      <c r="CJ241" s="196">
        <f t="shared" si="639"/>
        <v>0</v>
      </c>
      <c r="CK241" s="196">
        <f t="shared" si="639"/>
        <v>0</v>
      </c>
      <c r="CL241" s="196">
        <f t="shared" si="639"/>
        <v>0</v>
      </c>
      <c r="CM241" s="196">
        <f t="shared" si="639"/>
        <v>0</v>
      </c>
      <c r="CN241" s="196">
        <f t="shared" si="639"/>
        <v>0</v>
      </c>
      <c r="CO241" s="196">
        <f t="shared" si="639"/>
        <v>0</v>
      </c>
      <c r="CP241" s="196">
        <f t="shared" si="639"/>
        <v>0</v>
      </c>
      <c r="CQ241" s="196">
        <f t="shared" si="639"/>
        <v>0</v>
      </c>
      <c r="CR241" s="196">
        <f t="shared" si="639"/>
        <v>0</v>
      </c>
      <c r="CS241" s="196">
        <f t="shared" si="639"/>
        <v>0</v>
      </c>
      <c r="CT241" s="196">
        <f t="shared" si="639"/>
        <v>0</v>
      </c>
      <c r="CU241" s="196">
        <f t="shared" si="639"/>
        <v>0</v>
      </c>
      <c r="CV241" s="196">
        <f t="shared" si="639"/>
        <v>0</v>
      </c>
      <c r="CW241" s="196">
        <f t="shared" si="639"/>
        <v>0</v>
      </c>
      <c r="CX241" s="196">
        <f t="shared" si="639"/>
        <v>0</v>
      </c>
      <c r="CY241" s="196">
        <f t="shared" si="639"/>
        <v>0</v>
      </c>
      <c r="CZ241" s="196">
        <f t="shared" si="639"/>
        <v>0</v>
      </c>
      <c r="DA241" s="196">
        <f t="shared" si="639"/>
        <v>0</v>
      </c>
      <c r="DB241" s="196">
        <f t="shared" si="639"/>
        <v>0</v>
      </c>
      <c r="DC241" s="196">
        <f t="shared" si="639"/>
        <v>0</v>
      </c>
      <c r="DD241" s="196">
        <f t="shared" si="639"/>
        <v>0</v>
      </c>
      <c r="DE241" s="196">
        <f t="shared" si="639"/>
        <v>0</v>
      </c>
      <c r="DF241" s="196">
        <f t="shared" si="639"/>
        <v>0</v>
      </c>
      <c r="DG241" s="196">
        <f t="shared" si="639"/>
        <v>0</v>
      </c>
      <c r="DH241" s="196">
        <f t="shared" si="639"/>
        <v>0</v>
      </c>
      <c r="DI241" s="196">
        <f t="shared" si="639"/>
        <v>0</v>
      </c>
      <c r="DJ241" s="196">
        <f t="shared" si="639"/>
        <v>0</v>
      </c>
      <c r="DK241" s="196">
        <f t="shared" si="639"/>
        <v>0</v>
      </c>
      <c r="DL241" s="196">
        <f t="shared" si="639"/>
        <v>0</v>
      </c>
      <c r="DM241" s="196">
        <f t="shared" si="639"/>
        <v>0</v>
      </c>
      <c r="DN241" s="196">
        <f t="shared" si="639"/>
        <v>0</v>
      </c>
      <c r="DO241" s="196">
        <f t="shared" si="639"/>
        <v>0</v>
      </c>
      <c r="DP241" s="196">
        <f t="shared" si="639"/>
        <v>0</v>
      </c>
      <c r="DQ241" s="196">
        <f t="shared" si="639"/>
        <v>40</v>
      </c>
      <c r="DR241" s="196">
        <f t="shared" si="639"/>
        <v>1636521.6</v>
      </c>
      <c r="DS241" s="196">
        <f t="shared" si="639"/>
        <v>0</v>
      </c>
      <c r="DT241" s="196">
        <f t="shared" si="639"/>
        <v>0</v>
      </c>
      <c r="DU241" s="196">
        <f t="shared" si="639"/>
        <v>0</v>
      </c>
      <c r="DV241" s="196">
        <f t="shared" si="639"/>
        <v>0</v>
      </c>
      <c r="DW241" s="196">
        <f t="shared" si="639"/>
        <v>0</v>
      </c>
      <c r="DX241" s="196">
        <f t="shared" si="639"/>
        <v>0</v>
      </c>
      <c r="DY241" s="196">
        <f t="shared" si="639"/>
        <v>0</v>
      </c>
      <c r="DZ241" s="196">
        <f t="shared" si="639"/>
        <v>0</v>
      </c>
      <c r="EA241" s="196">
        <f t="shared" si="639"/>
        <v>0</v>
      </c>
      <c r="EB241" s="196">
        <f t="shared" si="639"/>
        <v>0</v>
      </c>
      <c r="EC241" s="196">
        <f t="shared" si="639"/>
        <v>0</v>
      </c>
      <c r="ED241" s="196">
        <f t="shared" si="639"/>
        <v>0</v>
      </c>
      <c r="EE241" s="196">
        <f t="shared" si="639"/>
        <v>0</v>
      </c>
      <c r="EF241" s="196">
        <f t="shared" si="639"/>
        <v>0</v>
      </c>
      <c r="EG241" s="196">
        <f t="shared" si="639"/>
        <v>0</v>
      </c>
      <c r="EH241" s="196">
        <f t="shared" si="639"/>
        <v>0</v>
      </c>
      <c r="EI241" s="196">
        <f t="shared" si="639"/>
        <v>0</v>
      </c>
      <c r="EJ241" s="196">
        <f t="shared" si="639"/>
        <v>0</v>
      </c>
      <c r="EK241" s="196">
        <f t="shared" si="639"/>
        <v>2657</v>
      </c>
      <c r="EL241" s="196">
        <f t="shared" si="639"/>
        <v>80634536.415999994</v>
      </c>
      <c r="EM241" s="196">
        <f t="shared" si="639"/>
        <v>0</v>
      </c>
      <c r="EN241" s="196">
        <f t="shared" ref="EN241:ER241" si="640">SUM(EN242:EN257)</f>
        <v>0</v>
      </c>
      <c r="EO241" s="196"/>
      <c r="EP241" s="196"/>
      <c r="EQ241" s="196">
        <f t="shared" si="640"/>
        <v>2697</v>
      </c>
      <c r="ER241" s="196">
        <f t="shared" si="640"/>
        <v>82271058.015999988</v>
      </c>
    </row>
    <row r="242" spans="1:148" s="236" customFormat="1" ht="45" customHeight="1" x14ac:dyDescent="0.25">
      <c r="A242" s="54"/>
      <c r="B242" s="54">
        <v>167</v>
      </c>
      <c r="C242" s="218" t="s">
        <v>645</v>
      </c>
      <c r="D242" s="197" t="s">
        <v>646</v>
      </c>
      <c r="E242" s="64">
        <v>13916</v>
      </c>
      <c r="F242" s="165">
        <v>1.98</v>
      </c>
      <c r="G242" s="66"/>
      <c r="H242" s="119">
        <v>1</v>
      </c>
      <c r="I242" s="119"/>
      <c r="J242" s="67"/>
      <c r="K242" s="68">
        <v>1.4</v>
      </c>
      <c r="L242" s="68">
        <v>1.68</v>
      </c>
      <c r="M242" s="68">
        <v>2.23</v>
      </c>
      <c r="N242" s="68">
        <v>2.57</v>
      </c>
      <c r="O242" s="184"/>
      <c r="P242" s="70">
        <f>O242*E242*F242*H242*K242*$P$9</f>
        <v>0</v>
      </c>
      <c r="Q242" s="184"/>
      <c r="R242" s="70">
        <f>Q242*E242*F242*H242*K242*$R$9</f>
        <v>0</v>
      </c>
      <c r="S242" s="184"/>
      <c r="T242" s="71">
        <f>S242*E242*F242*H242*K242*$T$9</f>
        <v>0</v>
      </c>
      <c r="U242" s="184"/>
      <c r="V242" s="70">
        <f>SUM(U242*E242*F242*H242*K242*$V$9)</f>
        <v>0</v>
      </c>
      <c r="W242" s="184"/>
      <c r="X242" s="71">
        <f>SUM(W242*E242*F242*H242*K242*$X$9)</f>
        <v>0</v>
      </c>
      <c r="Y242" s="184"/>
      <c r="Z242" s="70">
        <f>SUM(Y242*E242*F242*H242*K242*$Z$9)</f>
        <v>0</v>
      </c>
      <c r="AA242" s="184"/>
      <c r="AB242" s="70">
        <f>SUM(AA242*E242*F242*H242*K242*$AB$9)</f>
        <v>0</v>
      </c>
      <c r="AC242" s="70"/>
      <c r="AD242" s="70"/>
      <c r="AE242" s="184"/>
      <c r="AF242" s="70">
        <f>SUM(AE242*E242*F242*H242*K242*$AF$9)</f>
        <v>0</v>
      </c>
      <c r="AG242" s="184"/>
      <c r="AH242" s="70">
        <f>SUM(AG242*E242*F242*H242*L242*$AH$9)</f>
        <v>0</v>
      </c>
      <c r="AI242" s="184"/>
      <c r="AJ242" s="70">
        <f>SUM(AI242*E242*F242*H242*L242*$AJ$9)</f>
        <v>0</v>
      </c>
      <c r="AK242" s="184"/>
      <c r="AL242" s="70">
        <f>SUM(AK242*E242*F242*H242*K242*$AL$9)</f>
        <v>0</v>
      </c>
      <c r="AM242" s="198"/>
      <c r="AN242" s="71">
        <f>SUM(AM242*E242*F242*H242*K242*$AN$9)</f>
        <v>0</v>
      </c>
      <c r="AO242" s="184"/>
      <c r="AP242" s="70">
        <f>SUM(AO242*E242*F242*H242*K242*$AP$9)</f>
        <v>0</v>
      </c>
      <c r="AQ242" s="184"/>
      <c r="AR242" s="70">
        <f>SUM(AQ242*E242*F242*H242*K242*$AR$9)</f>
        <v>0</v>
      </c>
      <c r="AS242" s="184"/>
      <c r="AT242" s="70">
        <f>SUM(E242*F242*H242*K242*AS242*$AT$9)</f>
        <v>0</v>
      </c>
      <c r="AU242" s="184"/>
      <c r="AV242" s="70">
        <f>SUM(AU242*E242*F242*H242*K242*$AV$9)</f>
        <v>0</v>
      </c>
      <c r="AW242" s="184"/>
      <c r="AX242" s="70">
        <f>SUM(AW242*E242*F242*H242*K242*$AX$9)</f>
        <v>0</v>
      </c>
      <c r="AY242" s="184"/>
      <c r="AZ242" s="71">
        <f>SUM(AY242*E242*F242*H242*K242*$AZ$9)</f>
        <v>0</v>
      </c>
      <c r="BA242" s="184"/>
      <c r="BB242" s="70">
        <f>SUM(BA242*E242*F242*H242*K242*$BB$9)</f>
        <v>0</v>
      </c>
      <c r="BC242" s="184"/>
      <c r="BD242" s="70">
        <f>SUM(BC242*E242*F242*H242*K242*$BD$9)</f>
        <v>0</v>
      </c>
      <c r="BE242" s="184"/>
      <c r="BF242" s="70">
        <f>SUM(BE242*E242*F242*H242*K242*$BF$9)</f>
        <v>0</v>
      </c>
      <c r="BG242" s="199"/>
      <c r="BH242" s="70">
        <f>SUM(BG242*E242*F242*H242*K242*$BH$9)</f>
        <v>0</v>
      </c>
      <c r="BI242" s="184"/>
      <c r="BJ242" s="70">
        <f>BI242*E242*F242*H242*K242*$BJ$9</f>
        <v>0</v>
      </c>
      <c r="BK242" s="184"/>
      <c r="BL242" s="70">
        <f>BK242*E242*F242*H242*K242*$BL$9</f>
        <v>0</v>
      </c>
      <c r="BM242" s="184"/>
      <c r="BN242" s="70">
        <f>BM242*E242*F242*H242*K242*$BN$9</f>
        <v>0</v>
      </c>
      <c r="BO242" s="184"/>
      <c r="BP242" s="70">
        <f>SUM(BO242*E242*F242*H242*K242*$BP$9)</f>
        <v>0</v>
      </c>
      <c r="BQ242" s="184"/>
      <c r="BR242" s="70">
        <f>SUM(BQ242*E242*F242*H242*K242*$BR$9)</f>
        <v>0</v>
      </c>
      <c r="BS242" s="184"/>
      <c r="BT242" s="70">
        <f>SUM(BS242*E242*F242*H242*K242*$BT$9)</f>
        <v>0</v>
      </c>
      <c r="BU242" s="184"/>
      <c r="BV242" s="70">
        <f>SUM(BU242*E242*F242*H242*K242*$BV$9)</f>
        <v>0</v>
      </c>
      <c r="BW242" s="184"/>
      <c r="BX242" s="70">
        <f>SUM(BW242*E242*F242*H242*K242*$BX$9)</f>
        <v>0</v>
      </c>
      <c r="BY242" s="200"/>
      <c r="BZ242" s="74">
        <f>BY242*E242*F242*H242*K242*$BZ$9</f>
        <v>0</v>
      </c>
      <c r="CA242" s="184"/>
      <c r="CB242" s="70">
        <f>SUM(CA242*E242*F242*H242*K242*$CB$9)</f>
        <v>0</v>
      </c>
      <c r="CC242" s="184"/>
      <c r="CD242" s="70">
        <f>SUM(CC242*E242*F242*H242*K242*$CD$9)</f>
        <v>0</v>
      </c>
      <c r="CE242" s="184"/>
      <c r="CF242" s="70">
        <f>SUM(CE242*E242*F242*H242*K242*$CF$9)</f>
        <v>0</v>
      </c>
      <c r="CG242" s="184"/>
      <c r="CH242" s="70">
        <f>SUM(CG242*E242*F242*H242*K242*$CH$9)</f>
        <v>0</v>
      </c>
      <c r="CI242" s="199"/>
      <c r="CJ242" s="70">
        <f>CI242*E242*F242*H242*K242*$CJ$9</f>
        <v>0</v>
      </c>
      <c r="CK242" s="199"/>
      <c r="CL242" s="70">
        <f>SUM(CK242*E242*F242*H242*K242*$CL$9)</f>
        <v>0</v>
      </c>
      <c r="CM242" s="184"/>
      <c r="CN242" s="70">
        <f>SUM(CM242*E242*F242*H242*L242*$CN$9)</f>
        <v>0</v>
      </c>
      <c r="CO242" s="184"/>
      <c r="CP242" s="70">
        <f>SUM(CO242*E242*F242*H242*L242*$CP$9)</f>
        <v>0</v>
      </c>
      <c r="CQ242" s="184"/>
      <c r="CR242" s="70">
        <f>SUM(CQ242*E242*F242*H242*L242*$CR$9)</f>
        <v>0</v>
      </c>
      <c r="CS242" s="184"/>
      <c r="CT242" s="70">
        <f>SUM(CS242*E242*F242*H242*L242*$CT$9)</f>
        <v>0</v>
      </c>
      <c r="CU242" s="199"/>
      <c r="CV242" s="70">
        <f>SUM(CU242*E242*F242*H242*L242*$CV$9)</f>
        <v>0</v>
      </c>
      <c r="CW242" s="184"/>
      <c r="CX242" s="70">
        <f>SUM(CW242*E242*F242*H242*L242*$CX$9)</f>
        <v>0</v>
      </c>
      <c r="CY242" s="184"/>
      <c r="CZ242" s="70">
        <f>SUM(CY242*E242*F242*H242*L242*$CZ$9)</f>
        <v>0</v>
      </c>
      <c r="DA242" s="184"/>
      <c r="DB242" s="70">
        <f>SUM(DA242*E242*F242*H242*L242*$DB$9)</f>
        <v>0</v>
      </c>
      <c r="DC242" s="199"/>
      <c r="DD242" s="70">
        <f>SUM(DC242*E242*F242*H242*L242*$DD$9)</f>
        <v>0</v>
      </c>
      <c r="DE242" s="184"/>
      <c r="DF242" s="70">
        <f>SUM(DE242*E242*F242*H242*L242*$DF$9)</f>
        <v>0</v>
      </c>
      <c r="DG242" s="184"/>
      <c r="DH242" s="70">
        <f>SUM(DG242*E242*F242*H242*L242*$DH$9)</f>
        <v>0</v>
      </c>
      <c r="DI242" s="199"/>
      <c r="DJ242" s="70">
        <f>SUM(DI242*E242*F242*H242*L242*$DJ$9)</f>
        <v>0</v>
      </c>
      <c r="DK242" s="184"/>
      <c r="DL242" s="70">
        <f>SUM(DK242*E242*F242*H242*L242*$DL$9)</f>
        <v>0</v>
      </c>
      <c r="DM242" s="69"/>
      <c r="DN242" s="71">
        <f t="shared" ref="DN242:DN253" si="641">SUM(DM242*E242*F242*H242*L242*$DN$9)</f>
        <v>0</v>
      </c>
      <c r="DO242" s="184"/>
      <c r="DP242" s="70">
        <f>SUM(DO242*E242*F242*H242*L242*$DP$9)</f>
        <v>0</v>
      </c>
      <c r="DQ242" s="69">
        <v>20</v>
      </c>
      <c r="DR242" s="70">
        <f t="shared" ref="DR242:DR253" si="642">DQ242*E242*F242*H242*L242*$DR$9</f>
        <v>925803.64799999993</v>
      </c>
      <c r="DS242" s="184"/>
      <c r="DT242" s="70">
        <f>SUM(DS242*E242*F242*H242*L242*$DT$9)</f>
        <v>0</v>
      </c>
      <c r="DU242" s="199"/>
      <c r="DV242" s="70">
        <f>SUM(DU242*E242*F242*H242*L242*$DV$9)</f>
        <v>0</v>
      </c>
      <c r="DW242" s="199"/>
      <c r="DX242" s="70">
        <f>SUM(DW242*E242*F242*H242*M242*$DX$9)</f>
        <v>0</v>
      </c>
      <c r="DY242" s="184"/>
      <c r="DZ242" s="70">
        <f>SUM(DY242*E242*F242*H242*N242*$DZ$9)</f>
        <v>0</v>
      </c>
      <c r="EA242" s="184"/>
      <c r="EB242" s="70">
        <f>SUM(EA242*E242*F242*H242*K242*$EB$9)</f>
        <v>0</v>
      </c>
      <c r="EC242" s="184"/>
      <c r="ED242" s="70">
        <f>SUM(EC242*E242*F242*H242*K242*$ED$9)</f>
        <v>0</v>
      </c>
      <c r="EE242" s="184"/>
      <c r="EF242" s="70">
        <f>SUM(EE242*E242*F242*H242*K242*$EF$9)</f>
        <v>0</v>
      </c>
      <c r="EG242" s="184"/>
      <c r="EH242" s="70">
        <f>SUM(EG242*E242*F242*H242*K242*$EH$9)</f>
        <v>0</v>
      </c>
      <c r="EI242" s="69"/>
      <c r="EJ242" s="70">
        <f>EI242*E242*F242*H242*K242*$EJ$9</f>
        <v>0</v>
      </c>
      <c r="EK242" s="69">
        <v>400</v>
      </c>
      <c r="EL242" s="70">
        <f t="shared" ref="EL242:EL257" si="643">EK242*E242*F242*H242*K242*$EL$9</f>
        <v>15430060.799999999</v>
      </c>
      <c r="EM242" s="69"/>
      <c r="EN242" s="70"/>
      <c r="EO242" s="75"/>
      <c r="EP242" s="75"/>
      <c r="EQ242" s="76">
        <f t="shared" ref="EQ242:ER257" si="644">SUM(O242,Y242,Q242,S242,AA242,U242,W242,AE242,AG242,AI242,AK242,AM242,AS242,AU242,AW242,AQ242,CM242,CS242,CW242,CA242,CC242,DC242,DE242,DG242,DI242,DK242,DM242,DO242,AY242,AO242,BA242,BC242,BE242,BG242,BI242,BK242,BM242,BO242,BQ242,BS242,BU242,EE242,EG242,EA242,EC242,BW242,BY242,CU242,CO242,CQ242,CY242,DA242,CE242,CG242,CI242,CK242,DQ242,DS242,DU242,DW242,DY242,EI242,EK242,EM242)</f>
        <v>420</v>
      </c>
      <c r="ER242" s="76">
        <f t="shared" si="644"/>
        <v>16355864.447999999</v>
      </c>
    </row>
    <row r="243" spans="1:148" s="236" customFormat="1" ht="45" customHeight="1" x14ac:dyDescent="0.25">
      <c r="A243" s="54"/>
      <c r="B243" s="54">
        <v>168</v>
      </c>
      <c r="C243" s="218" t="s">
        <v>647</v>
      </c>
      <c r="D243" s="197" t="s">
        <v>648</v>
      </c>
      <c r="E243" s="64">
        <v>13916</v>
      </c>
      <c r="F243" s="165">
        <v>2.31</v>
      </c>
      <c r="G243" s="66"/>
      <c r="H243" s="119">
        <v>1</v>
      </c>
      <c r="I243" s="119"/>
      <c r="J243" s="67"/>
      <c r="K243" s="68">
        <v>1.4</v>
      </c>
      <c r="L243" s="68">
        <v>1.68</v>
      </c>
      <c r="M243" s="68">
        <v>2.23</v>
      </c>
      <c r="N243" s="68">
        <v>2.57</v>
      </c>
      <c r="O243" s="54"/>
      <c r="P243" s="70">
        <f>O243*E243*F243*H243*K243*$P$9</f>
        <v>0</v>
      </c>
      <c r="Q243" s="201"/>
      <c r="R243" s="70">
        <f>Q243*E243*F243*H243*K243*$R$9</f>
        <v>0</v>
      </c>
      <c r="S243" s="54"/>
      <c r="T243" s="71">
        <f>S243*E243*F243*H243*K243*$T$9</f>
        <v>0</v>
      </c>
      <c r="U243" s="54"/>
      <c r="V243" s="70">
        <f>SUM(U243*E243*F243*H243*K243*$V$9)</f>
        <v>0</v>
      </c>
      <c r="W243" s="54"/>
      <c r="X243" s="71">
        <f>SUM(W243*E243*F243*H243*K243*$X$9)</f>
        <v>0</v>
      </c>
      <c r="Y243" s="54"/>
      <c r="Z243" s="70">
        <f>SUM(Y243*E243*F243*H243*K243*$Z$9)</f>
        <v>0</v>
      </c>
      <c r="AA243" s="54"/>
      <c r="AB243" s="70">
        <f>SUM(AA243*E243*F243*H243*K243*$AB$9)</f>
        <v>0</v>
      </c>
      <c r="AC243" s="70"/>
      <c r="AD243" s="70"/>
      <c r="AE243" s="54"/>
      <c r="AF243" s="70">
        <f>SUM(AE243*E243*F243*H243*K243*$AF$9)</f>
        <v>0</v>
      </c>
      <c r="AG243" s="54"/>
      <c r="AH243" s="70">
        <f>SUM(AG243*E243*F243*H243*L243*$AH$9)</f>
        <v>0</v>
      </c>
      <c r="AI243" s="54"/>
      <c r="AJ243" s="70">
        <f>SUM(AI243*E243*F243*H243*L243*$AJ$9)</f>
        <v>0</v>
      </c>
      <c r="AK243" s="54"/>
      <c r="AL243" s="70">
        <f>SUM(AK243*E243*F243*H243*K243*$AL$9)</f>
        <v>0</v>
      </c>
      <c r="AM243" s="62"/>
      <c r="AN243" s="71">
        <f>SUM(AM243*E243*F243*H243*K243*$AN$9)</f>
        <v>0</v>
      </c>
      <c r="AO243" s="54"/>
      <c r="AP243" s="70">
        <f>SUM(AO243*E243*F243*H243*K243*$AP$9)</f>
        <v>0</v>
      </c>
      <c r="AQ243" s="54"/>
      <c r="AR243" s="70">
        <f>SUM(AQ243*E243*F243*H243*K243*$AR$9)</f>
        <v>0</v>
      </c>
      <c r="AS243" s="54"/>
      <c r="AT243" s="70">
        <f>SUM(E243*F243*H243*K243*AS243*$AT$9)</f>
        <v>0</v>
      </c>
      <c r="AU243" s="54"/>
      <c r="AV243" s="70">
        <f>SUM(AU243*E243*F243*H243*K243*$AV$9)</f>
        <v>0</v>
      </c>
      <c r="AW243" s="54"/>
      <c r="AX243" s="70">
        <f>SUM(AW243*E243*F243*H243*K243*$AX$9)</f>
        <v>0</v>
      </c>
      <c r="AY243" s="54"/>
      <c r="AZ243" s="71">
        <f>SUM(AY243*E243*F243*H243*K243*$AZ$9)</f>
        <v>0</v>
      </c>
      <c r="BA243" s="54"/>
      <c r="BB243" s="70">
        <f>SUM(BA243*E243*F243*H243*K243*$BB$9)</f>
        <v>0</v>
      </c>
      <c r="BC243" s="54"/>
      <c r="BD243" s="70">
        <f>SUM(BC243*E243*F243*H243*K243*$BD$9)</f>
        <v>0</v>
      </c>
      <c r="BE243" s="54"/>
      <c r="BF243" s="70">
        <f>SUM(BE243*E243*F243*H243*K243*$BF$9)</f>
        <v>0</v>
      </c>
      <c r="BG243" s="202"/>
      <c r="BH243" s="70">
        <f>SUM(BG243*E243*F243*H243*K243*$BH$9)</f>
        <v>0</v>
      </c>
      <c r="BI243" s="54"/>
      <c r="BJ243" s="70">
        <f>BI243*E243*F243*H243*K243*$BJ$9</f>
        <v>0</v>
      </c>
      <c r="BK243" s="54"/>
      <c r="BL243" s="70">
        <f>BK243*E243*F243*H243*K243*$BL$9</f>
        <v>0</v>
      </c>
      <c r="BM243" s="54"/>
      <c r="BN243" s="70">
        <f>BM243*E243*F243*H243*K243*$BN$9</f>
        <v>0</v>
      </c>
      <c r="BO243" s="54"/>
      <c r="BP243" s="70">
        <f>SUM(BO243*E243*F243*H243*K243*$BP$9)</f>
        <v>0</v>
      </c>
      <c r="BQ243" s="54"/>
      <c r="BR243" s="70">
        <f>SUM(BQ243*E243*F243*H243*K243*$BR$9)</f>
        <v>0</v>
      </c>
      <c r="BS243" s="54"/>
      <c r="BT243" s="70">
        <f>SUM(BS243*E243*F243*H243*K243*$BT$9)</f>
        <v>0</v>
      </c>
      <c r="BU243" s="54"/>
      <c r="BV243" s="70">
        <f>SUM(BU243*E243*F243*H243*K243*$BV$9)</f>
        <v>0</v>
      </c>
      <c r="BW243" s="54"/>
      <c r="BX243" s="70">
        <f>SUM(BW243*E243*F243*H243*K243*$BX$9)</f>
        <v>0</v>
      </c>
      <c r="BY243" s="203"/>
      <c r="BZ243" s="74">
        <f>BY243*E243*F243*H243*K243*$BZ$9</f>
        <v>0</v>
      </c>
      <c r="CA243" s="54"/>
      <c r="CB243" s="70">
        <f>SUM(CA243*E243*F243*H243*K243*$CB$9)</f>
        <v>0</v>
      </c>
      <c r="CC243" s="54"/>
      <c r="CD243" s="70">
        <f>SUM(CC243*E243*F243*H243*K243*$CD$9)</f>
        <v>0</v>
      </c>
      <c r="CE243" s="54"/>
      <c r="CF243" s="70">
        <f>SUM(CE243*E243*F243*H243*K243*$CF$9)</f>
        <v>0</v>
      </c>
      <c r="CG243" s="54"/>
      <c r="CH243" s="70">
        <f>SUM(CG243*E243*F243*H243*K243*$CH$9)</f>
        <v>0</v>
      </c>
      <c r="CI243" s="202"/>
      <c r="CJ243" s="70">
        <f>CI243*E243*F243*H243*K243*$CJ$9</f>
        <v>0</v>
      </c>
      <c r="CK243" s="202"/>
      <c r="CL243" s="70">
        <f>SUM(CK243*E243*F243*H243*K243*$CL$9)</f>
        <v>0</v>
      </c>
      <c r="CM243" s="54"/>
      <c r="CN243" s="70">
        <f>SUM(CM243*E243*F243*H243*L243*$CN$9)</f>
        <v>0</v>
      </c>
      <c r="CO243" s="54"/>
      <c r="CP243" s="70">
        <f>SUM(CO243*E243*F243*H243*L243*$CP$9)</f>
        <v>0</v>
      </c>
      <c r="CQ243" s="54"/>
      <c r="CR243" s="70">
        <f>SUM(CQ243*E243*F243*H243*L243*$CR$9)</f>
        <v>0</v>
      </c>
      <c r="CS243" s="54"/>
      <c r="CT243" s="70">
        <f>SUM(CS243*E243*F243*H243*L243*$CT$9)</f>
        <v>0</v>
      </c>
      <c r="CU243" s="202"/>
      <c r="CV243" s="70">
        <f>SUM(CU243*E243*F243*H243*L243*$CV$9)</f>
        <v>0</v>
      </c>
      <c r="CW243" s="54"/>
      <c r="CX243" s="70">
        <f>SUM(CW243*E243*F243*H243*L243*$CX$9)</f>
        <v>0</v>
      </c>
      <c r="CY243" s="54"/>
      <c r="CZ243" s="70">
        <f>SUM(CY243*E243*F243*H243*L243*$CZ$9)</f>
        <v>0</v>
      </c>
      <c r="DA243" s="54"/>
      <c r="DB243" s="70">
        <f>SUM(DA243*E243*F243*H243*L243*$DB$9)</f>
        <v>0</v>
      </c>
      <c r="DC243" s="202"/>
      <c r="DD243" s="70">
        <f>SUM(DC243*E243*F243*H243*L243*$DD$9)</f>
        <v>0</v>
      </c>
      <c r="DE243" s="54"/>
      <c r="DF243" s="70">
        <f>SUM(DE243*E243*F243*H243*L243*$DF$9)</f>
        <v>0</v>
      </c>
      <c r="DG243" s="54"/>
      <c r="DH243" s="70">
        <f>SUM(DG243*E243*F243*H243*L243*$DH$9)</f>
        <v>0</v>
      </c>
      <c r="DI243" s="202"/>
      <c r="DJ243" s="70">
        <f>SUM(DI243*E243*F243*H243*L243*$DJ$9)</f>
        <v>0</v>
      </c>
      <c r="DK243" s="54"/>
      <c r="DL243" s="70">
        <f>SUM(DK243*E243*F243*H243*L243*$DL$9)</f>
        <v>0</v>
      </c>
      <c r="DM243" s="69"/>
      <c r="DN243" s="71">
        <f t="shared" si="641"/>
        <v>0</v>
      </c>
      <c r="DO243" s="54"/>
      <c r="DP243" s="70">
        <f>SUM(DO243*E243*F243*H243*L243*$DP$9)</f>
        <v>0</v>
      </c>
      <c r="DQ243" s="69"/>
      <c r="DR243" s="70">
        <f t="shared" si="642"/>
        <v>0</v>
      </c>
      <c r="DS243" s="54"/>
      <c r="DT243" s="70">
        <f>SUM(DS243*E243*F243*H243*L243*$DT$9)</f>
        <v>0</v>
      </c>
      <c r="DU243" s="202"/>
      <c r="DV243" s="70">
        <f>SUM(DU243*E243*F243*H243*L243*$DV$9)</f>
        <v>0</v>
      </c>
      <c r="DW243" s="202"/>
      <c r="DX243" s="70">
        <f>SUM(DW243*E243*F243*H243*M243*$DX$9)</f>
        <v>0</v>
      </c>
      <c r="DY243" s="54"/>
      <c r="DZ243" s="70">
        <f>SUM(DY243*E243*F243*H243*N243*$DZ$9)</f>
        <v>0</v>
      </c>
      <c r="EA243" s="54"/>
      <c r="EB243" s="70">
        <f>SUM(EA243*E243*F243*H243*K243*$EB$9)</f>
        <v>0</v>
      </c>
      <c r="EC243" s="54"/>
      <c r="ED243" s="70">
        <f>SUM(EC243*E243*F243*H243*K243*$ED$9)</f>
        <v>0</v>
      </c>
      <c r="EE243" s="54"/>
      <c r="EF243" s="70">
        <f>SUM(EE243*E243*F243*H243*K243*$EF$9)</f>
        <v>0</v>
      </c>
      <c r="EG243" s="54"/>
      <c r="EH243" s="70">
        <f>SUM(EG243*E243*F243*H243*K243*$EH$9)</f>
        <v>0</v>
      </c>
      <c r="EI243" s="69"/>
      <c r="EJ243" s="70">
        <f>EI243*E243*F243*H243*K243*$EJ$9</f>
        <v>0</v>
      </c>
      <c r="EK243" s="69">
        <v>77</v>
      </c>
      <c r="EL243" s="70">
        <f t="shared" si="643"/>
        <v>3465334.4879999999</v>
      </c>
      <c r="EM243" s="69"/>
      <c r="EN243" s="70"/>
      <c r="EO243" s="75"/>
      <c r="EP243" s="75"/>
      <c r="EQ243" s="76">
        <f t="shared" si="644"/>
        <v>77</v>
      </c>
      <c r="ER243" s="76">
        <f t="shared" si="644"/>
        <v>3465334.4879999999</v>
      </c>
    </row>
    <row r="244" spans="1:148" s="236" customFormat="1" ht="60" customHeight="1" x14ac:dyDescent="0.25">
      <c r="A244" s="54"/>
      <c r="B244" s="54">
        <v>169</v>
      </c>
      <c r="C244" s="218" t="s">
        <v>649</v>
      </c>
      <c r="D244" s="197" t="s">
        <v>650</v>
      </c>
      <c r="E244" s="64">
        <v>13916</v>
      </c>
      <c r="F244" s="65">
        <v>1.52</v>
      </c>
      <c r="G244" s="66"/>
      <c r="H244" s="119">
        <v>1</v>
      </c>
      <c r="I244" s="119"/>
      <c r="J244" s="67"/>
      <c r="K244" s="68">
        <v>1.4</v>
      </c>
      <c r="L244" s="68">
        <v>1.68</v>
      </c>
      <c r="M244" s="68">
        <v>2.23</v>
      </c>
      <c r="N244" s="68">
        <v>2.57</v>
      </c>
      <c r="O244" s="54"/>
      <c r="P244" s="70">
        <f>O244*E244*F244*H244*K244*$P$9</f>
        <v>0</v>
      </c>
      <c r="Q244" s="201"/>
      <c r="R244" s="70">
        <f>Q244*E244*F244*H244*K244*$R$9</f>
        <v>0</v>
      </c>
      <c r="S244" s="54"/>
      <c r="T244" s="71">
        <f>S244*E244*F244*H244*K244*$T$9</f>
        <v>0</v>
      </c>
      <c r="U244" s="54"/>
      <c r="V244" s="70">
        <f>SUM(U244*E244*F244*H244*K244*$V$9)</f>
        <v>0</v>
      </c>
      <c r="W244" s="54"/>
      <c r="X244" s="71">
        <f>SUM(W244*E244*F244*H244*K244*$X$9)</f>
        <v>0</v>
      </c>
      <c r="Y244" s="54"/>
      <c r="Z244" s="70">
        <f>SUM(Y244*E244*F244*H244*K244*$Z$9)</f>
        <v>0</v>
      </c>
      <c r="AA244" s="54"/>
      <c r="AB244" s="70">
        <f>SUM(AA244*E244*F244*H244*K244*$AB$9)</f>
        <v>0</v>
      </c>
      <c r="AC244" s="70"/>
      <c r="AD244" s="70"/>
      <c r="AE244" s="54"/>
      <c r="AF244" s="70">
        <f>SUM(AE244*E244*F244*H244*K244*$AF$9)</f>
        <v>0</v>
      </c>
      <c r="AG244" s="54"/>
      <c r="AH244" s="70">
        <f>SUM(AG244*E244*F244*H244*L244*$AH$9)</f>
        <v>0</v>
      </c>
      <c r="AI244" s="54"/>
      <c r="AJ244" s="70">
        <f>SUM(AI244*E244*F244*H244*L244*$AJ$9)</f>
        <v>0</v>
      </c>
      <c r="AK244" s="54"/>
      <c r="AL244" s="70">
        <f>SUM(AK244*E244*F244*H244*K244*$AL$9)</f>
        <v>0</v>
      </c>
      <c r="AM244" s="62"/>
      <c r="AN244" s="71">
        <f>SUM(AM244*E244*F244*H244*K244*$AN$9)</f>
        <v>0</v>
      </c>
      <c r="AO244" s="54"/>
      <c r="AP244" s="70">
        <f>SUM(AO244*E244*F244*H244*K244*$AP$9)</f>
        <v>0</v>
      </c>
      <c r="AQ244" s="54"/>
      <c r="AR244" s="70">
        <f>SUM(AQ244*E244*F244*H244*K244*$AR$9)</f>
        <v>0</v>
      </c>
      <c r="AS244" s="54"/>
      <c r="AT244" s="70">
        <f>SUM(E244*F244*H244*K244*AS244*$AT$9)</f>
        <v>0</v>
      </c>
      <c r="AU244" s="54"/>
      <c r="AV244" s="70">
        <f>SUM(AU244*E244*F244*H244*K244*$AV$9)</f>
        <v>0</v>
      </c>
      <c r="AW244" s="54"/>
      <c r="AX244" s="70">
        <f>SUM(AW244*E244*F244*H244*K244*$AX$9)</f>
        <v>0</v>
      </c>
      <c r="AY244" s="54"/>
      <c r="AZ244" s="71">
        <f>SUM(AY244*E244*F244*H244*K244*$AZ$9)</f>
        <v>0</v>
      </c>
      <c r="BA244" s="54"/>
      <c r="BB244" s="70">
        <f>SUM(BA244*E244*F244*H244*K244*$BB$9)</f>
        <v>0</v>
      </c>
      <c r="BC244" s="54"/>
      <c r="BD244" s="70">
        <f>SUM(BC244*E244*F244*H244*K244*$BD$9)</f>
        <v>0</v>
      </c>
      <c r="BE244" s="54"/>
      <c r="BF244" s="70">
        <f>SUM(BE244*E244*F244*H244*K244*$BF$9)</f>
        <v>0</v>
      </c>
      <c r="BG244" s="202"/>
      <c r="BH244" s="70">
        <f>SUM(BG244*E244*F244*H244*K244*$BH$9)</f>
        <v>0</v>
      </c>
      <c r="BI244" s="54"/>
      <c r="BJ244" s="70">
        <f>BI244*E244*F244*H244*K244*$BJ$9</f>
        <v>0</v>
      </c>
      <c r="BK244" s="54"/>
      <c r="BL244" s="70">
        <f>BK244*E244*F244*H244*K244*$BL$9</f>
        <v>0</v>
      </c>
      <c r="BM244" s="54"/>
      <c r="BN244" s="70">
        <f>BM244*E244*F244*H244*K244*$BN$9</f>
        <v>0</v>
      </c>
      <c r="BO244" s="54"/>
      <c r="BP244" s="70">
        <f>SUM(BO244*E244*F244*H244*K244*$BP$9)</f>
        <v>0</v>
      </c>
      <c r="BQ244" s="54"/>
      <c r="BR244" s="70">
        <f>SUM(BQ244*E244*F244*H244*K244*$BR$9)</f>
        <v>0</v>
      </c>
      <c r="BS244" s="54"/>
      <c r="BT244" s="70">
        <f>SUM(BS244*E244*F244*H244*K244*$BT$9)</f>
        <v>0</v>
      </c>
      <c r="BU244" s="54"/>
      <c r="BV244" s="70">
        <f>SUM(BU244*E244*F244*H244*K244*$BV$9)</f>
        <v>0</v>
      </c>
      <c r="BW244" s="54"/>
      <c r="BX244" s="70">
        <f>SUM(BW244*E244*F244*H244*K244*$BX$9)</f>
        <v>0</v>
      </c>
      <c r="BY244" s="203"/>
      <c r="BZ244" s="74">
        <f>BY244*E244*F244*H244*K244*$BZ$9</f>
        <v>0</v>
      </c>
      <c r="CA244" s="54"/>
      <c r="CB244" s="70">
        <f>SUM(CA244*E244*F244*H244*K244*$CB$9)</f>
        <v>0</v>
      </c>
      <c r="CC244" s="54"/>
      <c r="CD244" s="70">
        <f>SUM(CC244*E244*F244*H244*K244*$CD$9)</f>
        <v>0</v>
      </c>
      <c r="CE244" s="54"/>
      <c r="CF244" s="70">
        <f>SUM(CE244*E244*F244*H244*K244*$CF$9)</f>
        <v>0</v>
      </c>
      <c r="CG244" s="54"/>
      <c r="CH244" s="70">
        <f>SUM(CG244*E244*F244*H244*K244*$CH$9)</f>
        <v>0</v>
      </c>
      <c r="CI244" s="202"/>
      <c r="CJ244" s="70">
        <f>CI244*E244*F244*H244*K244*$CJ$9</f>
        <v>0</v>
      </c>
      <c r="CK244" s="202"/>
      <c r="CL244" s="70">
        <f>SUM(CK244*E244*F244*H244*K244*$CL$9)</f>
        <v>0</v>
      </c>
      <c r="CM244" s="54"/>
      <c r="CN244" s="70">
        <f>SUM(CM244*E244*F244*H244*L244*$CN$9)</f>
        <v>0</v>
      </c>
      <c r="CO244" s="54"/>
      <c r="CP244" s="70">
        <f>SUM(CO244*E244*F244*H244*L244*$CP$9)</f>
        <v>0</v>
      </c>
      <c r="CQ244" s="54"/>
      <c r="CR244" s="70">
        <f>SUM(CQ244*E244*F244*H244*L244*$CR$9)</f>
        <v>0</v>
      </c>
      <c r="CS244" s="54"/>
      <c r="CT244" s="70">
        <f>SUM(CS244*E244*F244*H244*L244*$CT$9)</f>
        <v>0</v>
      </c>
      <c r="CU244" s="202"/>
      <c r="CV244" s="70">
        <f>SUM(CU244*E244*F244*H244*L244*$CV$9)</f>
        <v>0</v>
      </c>
      <c r="CW244" s="54"/>
      <c r="CX244" s="70">
        <f>SUM(CW244*E244*F244*H244*L244*$CX$9)</f>
        <v>0</v>
      </c>
      <c r="CY244" s="54"/>
      <c r="CZ244" s="70">
        <f>SUM(CY244*E244*F244*H244*L244*$CZ$9)</f>
        <v>0</v>
      </c>
      <c r="DA244" s="54"/>
      <c r="DB244" s="70">
        <f>SUM(DA244*E244*F244*H244*L244*$DB$9)</f>
        <v>0</v>
      </c>
      <c r="DC244" s="202"/>
      <c r="DD244" s="70">
        <f>SUM(DC244*E244*F244*H244*L244*$DD$9)</f>
        <v>0</v>
      </c>
      <c r="DE244" s="54"/>
      <c r="DF244" s="70">
        <f>SUM(DE244*E244*F244*H244*L244*$DF$9)</f>
        <v>0</v>
      </c>
      <c r="DG244" s="54"/>
      <c r="DH244" s="70">
        <f>SUM(DG244*E244*F244*H244*L244*$DH$9)</f>
        <v>0</v>
      </c>
      <c r="DI244" s="202"/>
      <c r="DJ244" s="70">
        <f>SUM(DI244*E244*F244*H244*L244*$DJ$9)</f>
        <v>0</v>
      </c>
      <c r="DK244" s="54"/>
      <c r="DL244" s="70">
        <f>SUM(DK244*E244*F244*H244*L244*$DL$9)</f>
        <v>0</v>
      </c>
      <c r="DM244" s="69"/>
      <c r="DN244" s="71">
        <f t="shared" si="641"/>
        <v>0</v>
      </c>
      <c r="DO244" s="54"/>
      <c r="DP244" s="70">
        <f>SUM(DO244*E244*F244*H244*L244*$DP$9)</f>
        <v>0</v>
      </c>
      <c r="DQ244" s="69">
        <v>20</v>
      </c>
      <c r="DR244" s="70">
        <f t="shared" si="642"/>
        <v>710717.95200000005</v>
      </c>
      <c r="DS244" s="54"/>
      <c r="DT244" s="70">
        <f>SUM(DS244*E244*F244*H244*L244*$DT$9)</f>
        <v>0</v>
      </c>
      <c r="DU244" s="202"/>
      <c r="DV244" s="70">
        <f>SUM(DU244*E244*F244*H244*L244*$DV$9)</f>
        <v>0</v>
      </c>
      <c r="DW244" s="202"/>
      <c r="DX244" s="70">
        <f>SUM(DW244*E244*F244*H244*M244*$DX$9)</f>
        <v>0</v>
      </c>
      <c r="DY244" s="54"/>
      <c r="DZ244" s="70">
        <f>SUM(DY244*E244*F244*H244*N244*$DZ$9)</f>
        <v>0</v>
      </c>
      <c r="EA244" s="54"/>
      <c r="EB244" s="70">
        <f>SUM(EA244*E244*F244*H244*K244*$EB$9)</f>
        <v>0</v>
      </c>
      <c r="EC244" s="54"/>
      <c r="ED244" s="70">
        <f>SUM(EC244*E244*F244*H244*K244*$ED$9)</f>
        <v>0</v>
      </c>
      <c r="EE244" s="54"/>
      <c r="EF244" s="70">
        <f>SUM(EE244*E244*F244*H244*K244*$EF$9)</f>
        <v>0</v>
      </c>
      <c r="EG244" s="54"/>
      <c r="EH244" s="70">
        <f>SUM(EG244*E244*F244*H244*K244*$EH$9)</f>
        <v>0</v>
      </c>
      <c r="EI244" s="69"/>
      <c r="EJ244" s="70">
        <f>EI244*E244*F244*H244*K244*$EJ$9</f>
        <v>0</v>
      </c>
      <c r="EK244" s="69">
        <v>1300</v>
      </c>
      <c r="EL244" s="70">
        <f t="shared" si="643"/>
        <v>38497222.399999999</v>
      </c>
      <c r="EM244" s="69"/>
      <c r="EN244" s="70"/>
      <c r="EO244" s="75"/>
      <c r="EP244" s="75"/>
      <c r="EQ244" s="76">
        <f t="shared" si="644"/>
        <v>1320</v>
      </c>
      <c r="ER244" s="76">
        <f t="shared" si="644"/>
        <v>39207940.351999998</v>
      </c>
    </row>
    <row r="245" spans="1:148" s="236" customFormat="1" ht="60" customHeight="1" x14ac:dyDescent="0.25">
      <c r="A245" s="54"/>
      <c r="B245" s="54">
        <v>170</v>
      </c>
      <c r="C245" s="218" t="s">
        <v>651</v>
      </c>
      <c r="D245" s="197" t="s">
        <v>652</v>
      </c>
      <c r="E245" s="64">
        <v>13916</v>
      </c>
      <c r="F245" s="65">
        <v>1.82</v>
      </c>
      <c r="G245" s="66"/>
      <c r="H245" s="119">
        <v>1</v>
      </c>
      <c r="I245" s="119"/>
      <c r="J245" s="67"/>
      <c r="K245" s="68">
        <v>1.4</v>
      </c>
      <c r="L245" s="68">
        <v>1.68</v>
      </c>
      <c r="M245" s="68">
        <v>2.23</v>
      </c>
      <c r="N245" s="68">
        <v>2.57</v>
      </c>
      <c r="O245" s="54"/>
      <c r="P245" s="70">
        <f>O245*E245*F245*H245*K245*$P$9</f>
        <v>0</v>
      </c>
      <c r="Q245" s="201"/>
      <c r="R245" s="70">
        <f>Q245*E245*F245*H245*K245*$R$9</f>
        <v>0</v>
      </c>
      <c r="S245" s="54"/>
      <c r="T245" s="71">
        <f>S245*E245*F245*H245*K245*$T$9</f>
        <v>0</v>
      </c>
      <c r="U245" s="54"/>
      <c r="V245" s="70">
        <f>SUM(U245*E245*F245*H245*K245*$V$9)</f>
        <v>0</v>
      </c>
      <c r="W245" s="54"/>
      <c r="X245" s="71">
        <f>SUM(W245*E245*F245*H245*K245*$X$9)</f>
        <v>0</v>
      </c>
      <c r="Y245" s="54"/>
      <c r="Z245" s="70">
        <f>SUM(Y245*E245*F245*H245*K245*$Z$9)</f>
        <v>0</v>
      </c>
      <c r="AA245" s="54"/>
      <c r="AB245" s="70">
        <f>SUM(AA245*E245*F245*H245*K245*$AB$9)</f>
        <v>0</v>
      </c>
      <c r="AC245" s="70"/>
      <c r="AD245" s="70"/>
      <c r="AE245" s="54"/>
      <c r="AF245" s="70">
        <f>SUM(AE245*E245*F245*H245*K245*$AF$9)</f>
        <v>0</v>
      </c>
      <c r="AG245" s="54"/>
      <c r="AH245" s="70">
        <f>SUM(AG245*E245*F245*H245*L245*$AH$9)</f>
        <v>0</v>
      </c>
      <c r="AI245" s="54"/>
      <c r="AJ245" s="70">
        <f>SUM(AI245*E245*F245*H245*L245*$AJ$9)</f>
        <v>0</v>
      </c>
      <c r="AK245" s="54"/>
      <c r="AL245" s="70">
        <f>SUM(AK245*E245*F245*H245*K245*$AL$9)</f>
        <v>0</v>
      </c>
      <c r="AM245" s="62"/>
      <c r="AN245" s="71">
        <f>SUM(AM245*E245*F245*H245*K245*$AN$9)</f>
        <v>0</v>
      </c>
      <c r="AO245" s="54"/>
      <c r="AP245" s="70">
        <f>SUM(AO245*E245*F245*H245*K245*$AP$9)</f>
        <v>0</v>
      </c>
      <c r="AQ245" s="54"/>
      <c r="AR245" s="70">
        <f>SUM(AQ245*E245*F245*H245*K245*$AR$9)</f>
        <v>0</v>
      </c>
      <c r="AS245" s="54"/>
      <c r="AT245" s="70">
        <f>SUM(E245*F245*H245*K245*AS245*$AT$9)</f>
        <v>0</v>
      </c>
      <c r="AU245" s="54"/>
      <c r="AV245" s="70">
        <f>SUM(AU245*E245*F245*H245*K245*$AV$9)</f>
        <v>0</v>
      </c>
      <c r="AW245" s="54"/>
      <c r="AX245" s="70">
        <f>SUM(AW245*E245*F245*H245*K245*$AX$9)</f>
        <v>0</v>
      </c>
      <c r="AY245" s="54"/>
      <c r="AZ245" s="71">
        <f>SUM(AY245*E245*F245*H245*K245*$AZ$9)</f>
        <v>0</v>
      </c>
      <c r="BA245" s="54"/>
      <c r="BB245" s="70">
        <f>SUM(BA245*E245*F245*H245*K245*$BB$9)</f>
        <v>0</v>
      </c>
      <c r="BC245" s="54"/>
      <c r="BD245" s="70">
        <f>SUM(BC245*E245*F245*H245*K245*$BD$9)</f>
        <v>0</v>
      </c>
      <c r="BE245" s="54"/>
      <c r="BF245" s="70">
        <f>SUM(BE245*E245*F245*H245*K245*$BF$9)</f>
        <v>0</v>
      </c>
      <c r="BG245" s="202"/>
      <c r="BH245" s="70">
        <f>SUM(BG245*E245*F245*H245*K245*$BH$9)</f>
        <v>0</v>
      </c>
      <c r="BI245" s="54"/>
      <c r="BJ245" s="70">
        <f>BI245*E245*F245*H245*K245*$BJ$9</f>
        <v>0</v>
      </c>
      <c r="BK245" s="54"/>
      <c r="BL245" s="70">
        <f>BK245*E245*F245*H245*K245*$BL$9</f>
        <v>0</v>
      </c>
      <c r="BM245" s="54"/>
      <c r="BN245" s="70">
        <f>BM245*E245*F245*H245*K245*$BN$9</f>
        <v>0</v>
      </c>
      <c r="BO245" s="54"/>
      <c r="BP245" s="70">
        <f>SUM(BO245*E245*F245*H245*K245*$BP$9)</f>
        <v>0</v>
      </c>
      <c r="BQ245" s="54"/>
      <c r="BR245" s="70">
        <f>SUM(BQ245*E245*F245*H245*K245*$BR$9)</f>
        <v>0</v>
      </c>
      <c r="BS245" s="54"/>
      <c r="BT245" s="70">
        <f>SUM(BS245*E245*F245*H245*K245*$BT$9)</f>
        <v>0</v>
      </c>
      <c r="BU245" s="54"/>
      <c r="BV245" s="70">
        <f>SUM(BU245*E245*F245*H245*K245*$BV$9)</f>
        <v>0</v>
      </c>
      <c r="BW245" s="54"/>
      <c r="BX245" s="70">
        <f>SUM(BW245*E245*F245*H245*K245*$BX$9)</f>
        <v>0</v>
      </c>
      <c r="BY245" s="203"/>
      <c r="BZ245" s="74">
        <f>BY245*E245*F245*H245*K245*$BZ$9</f>
        <v>0</v>
      </c>
      <c r="CA245" s="54"/>
      <c r="CB245" s="70">
        <f>SUM(CA245*E245*F245*H245*K245*$CB$9)</f>
        <v>0</v>
      </c>
      <c r="CC245" s="54"/>
      <c r="CD245" s="70">
        <f>SUM(CC245*E245*F245*H245*K245*$CD$9)</f>
        <v>0</v>
      </c>
      <c r="CE245" s="54"/>
      <c r="CF245" s="70">
        <f>SUM(CE245*E245*F245*H245*K245*$CF$9)</f>
        <v>0</v>
      </c>
      <c r="CG245" s="54"/>
      <c r="CH245" s="70">
        <f>SUM(CG245*E245*F245*H245*K245*$CH$9)</f>
        <v>0</v>
      </c>
      <c r="CI245" s="202"/>
      <c r="CJ245" s="70">
        <f>CI245*E245*F245*H245*K245*$CJ$9</f>
        <v>0</v>
      </c>
      <c r="CK245" s="202"/>
      <c r="CL245" s="70">
        <f>SUM(CK245*E245*F245*H245*K245*$CL$9)</f>
        <v>0</v>
      </c>
      <c r="CM245" s="54"/>
      <c r="CN245" s="70">
        <f>SUM(CM245*E245*F245*H245*L245*$CN$9)</f>
        <v>0</v>
      </c>
      <c r="CO245" s="54"/>
      <c r="CP245" s="70">
        <f>SUM(CO245*E245*F245*H245*L245*$CP$9)</f>
        <v>0</v>
      </c>
      <c r="CQ245" s="54"/>
      <c r="CR245" s="70">
        <f>SUM(CQ245*E245*F245*H245*L245*$CR$9)</f>
        <v>0</v>
      </c>
      <c r="CS245" s="54"/>
      <c r="CT245" s="70">
        <f>SUM(CS245*E245*F245*H245*L245*$CT$9)</f>
        <v>0</v>
      </c>
      <c r="CU245" s="202"/>
      <c r="CV245" s="70">
        <f>SUM(CU245*E245*F245*H245*L245*$CV$9)</f>
        <v>0</v>
      </c>
      <c r="CW245" s="54"/>
      <c r="CX245" s="70">
        <f>SUM(CW245*E245*F245*H245*L245*$CX$9)</f>
        <v>0</v>
      </c>
      <c r="CY245" s="54"/>
      <c r="CZ245" s="70">
        <f>SUM(CY245*E245*F245*H245*L245*$CZ$9)</f>
        <v>0</v>
      </c>
      <c r="DA245" s="54"/>
      <c r="DB245" s="70">
        <f>SUM(DA245*E245*F245*H245*L245*$DB$9)</f>
        <v>0</v>
      </c>
      <c r="DC245" s="202"/>
      <c r="DD245" s="70">
        <f>SUM(DC245*E245*F245*H245*L245*$DD$9)</f>
        <v>0</v>
      </c>
      <c r="DE245" s="54"/>
      <c r="DF245" s="70">
        <f>SUM(DE245*E245*F245*H245*L245*$DF$9)</f>
        <v>0</v>
      </c>
      <c r="DG245" s="54"/>
      <c r="DH245" s="70">
        <f>SUM(DG245*E245*F245*H245*L245*$DH$9)</f>
        <v>0</v>
      </c>
      <c r="DI245" s="202"/>
      <c r="DJ245" s="70">
        <f>SUM(DI245*E245*F245*H245*L245*$DJ$9)</f>
        <v>0</v>
      </c>
      <c r="DK245" s="54"/>
      <c r="DL245" s="70">
        <f>SUM(DK245*E245*F245*H245*L245*$DL$9)</f>
        <v>0</v>
      </c>
      <c r="DM245" s="69"/>
      <c r="DN245" s="71">
        <f t="shared" si="641"/>
        <v>0</v>
      </c>
      <c r="DO245" s="54"/>
      <c r="DP245" s="70">
        <f>SUM(DO245*E245*F245*H245*L245*$DP$9)</f>
        <v>0</v>
      </c>
      <c r="DQ245" s="54"/>
      <c r="DR245" s="70">
        <f t="shared" si="642"/>
        <v>0</v>
      </c>
      <c r="DS245" s="54"/>
      <c r="DT245" s="70">
        <f>SUM(DS245*E245*F245*H245*L245*$DT$9)</f>
        <v>0</v>
      </c>
      <c r="DU245" s="202"/>
      <c r="DV245" s="70">
        <f>SUM(DU245*E245*F245*H245*L245*$DV$9)</f>
        <v>0</v>
      </c>
      <c r="DW245" s="202"/>
      <c r="DX245" s="70">
        <f>SUM(DW245*E245*F245*H245*M245*$DX$9)</f>
        <v>0</v>
      </c>
      <c r="DY245" s="54"/>
      <c r="DZ245" s="70">
        <f>SUM(DY245*E245*F245*H245*N245*$DZ$9)</f>
        <v>0</v>
      </c>
      <c r="EA245" s="54"/>
      <c r="EB245" s="70">
        <f>SUM(EA245*E245*F245*H245*K245*$EB$9)</f>
        <v>0</v>
      </c>
      <c r="EC245" s="54"/>
      <c r="ED245" s="70">
        <f>SUM(EC245*E245*F245*H245*K245*$ED$9)</f>
        <v>0</v>
      </c>
      <c r="EE245" s="54"/>
      <c r="EF245" s="70">
        <f>SUM(EE245*E245*F245*H245*K245*$EF$9)</f>
        <v>0</v>
      </c>
      <c r="EG245" s="54"/>
      <c r="EH245" s="70">
        <f>SUM(EG245*E245*F245*H245*K245*$EH$9)</f>
        <v>0</v>
      </c>
      <c r="EI245" s="69"/>
      <c r="EJ245" s="70">
        <f>EI245*E245*F245*H245*K245*$EJ$9</f>
        <v>0</v>
      </c>
      <c r="EK245" s="69">
        <v>400</v>
      </c>
      <c r="EL245" s="70">
        <f t="shared" si="643"/>
        <v>14183187.199999999</v>
      </c>
      <c r="EM245" s="69"/>
      <c r="EN245" s="70"/>
      <c r="EO245" s="75"/>
      <c r="EP245" s="75"/>
      <c r="EQ245" s="76">
        <f t="shared" si="644"/>
        <v>400</v>
      </c>
      <c r="ER245" s="76">
        <f t="shared" si="644"/>
        <v>14183187.199999999</v>
      </c>
    </row>
    <row r="246" spans="1:148" s="236" customFormat="1" ht="30" customHeight="1" x14ac:dyDescent="0.25">
      <c r="A246" s="54"/>
      <c r="B246" s="54">
        <v>171</v>
      </c>
      <c r="C246" s="218" t="s">
        <v>653</v>
      </c>
      <c r="D246" s="197" t="s">
        <v>654</v>
      </c>
      <c r="E246" s="64">
        <v>13916</v>
      </c>
      <c r="F246" s="65">
        <v>1.39</v>
      </c>
      <c r="G246" s="66"/>
      <c r="H246" s="119">
        <v>1</v>
      </c>
      <c r="I246" s="119"/>
      <c r="J246" s="67"/>
      <c r="K246" s="68">
        <v>1.4</v>
      </c>
      <c r="L246" s="68">
        <v>1.68</v>
      </c>
      <c r="M246" s="68">
        <v>2.23</v>
      </c>
      <c r="N246" s="68">
        <v>2.57</v>
      </c>
      <c r="O246" s="54"/>
      <c r="P246" s="70"/>
      <c r="Q246" s="201"/>
      <c r="R246" s="70"/>
      <c r="S246" s="54"/>
      <c r="T246" s="71"/>
      <c r="U246" s="54"/>
      <c r="V246" s="70"/>
      <c r="W246" s="54"/>
      <c r="X246" s="71"/>
      <c r="Y246" s="54"/>
      <c r="Z246" s="70"/>
      <c r="AA246" s="54"/>
      <c r="AB246" s="70"/>
      <c r="AC246" s="70"/>
      <c r="AD246" s="70"/>
      <c r="AE246" s="54"/>
      <c r="AF246" s="70"/>
      <c r="AG246" s="54"/>
      <c r="AH246" s="70"/>
      <c r="AI246" s="54"/>
      <c r="AJ246" s="70"/>
      <c r="AK246" s="54"/>
      <c r="AL246" s="70"/>
      <c r="AM246" s="62"/>
      <c r="AN246" s="71"/>
      <c r="AO246" s="54"/>
      <c r="AP246" s="70"/>
      <c r="AQ246" s="54"/>
      <c r="AR246" s="70"/>
      <c r="AS246" s="54"/>
      <c r="AT246" s="70"/>
      <c r="AU246" s="54"/>
      <c r="AV246" s="70"/>
      <c r="AW246" s="54"/>
      <c r="AX246" s="70"/>
      <c r="AY246" s="54"/>
      <c r="AZ246" s="71"/>
      <c r="BA246" s="54"/>
      <c r="BB246" s="70"/>
      <c r="BC246" s="54"/>
      <c r="BD246" s="70"/>
      <c r="BE246" s="54"/>
      <c r="BF246" s="70"/>
      <c r="BG246" s="202"/>
      <c r="BH246" s="70"/>
      <c r="BI246" s="54"/>
      <c r="BJ246" s="70"/>
      <c r="BK246" s="54"/>
      <c r="BL246" s="70"/>
      <c r="BM246" s="54"/>
      <c r="BN246" s="70"/>
      <c r="BO246" s="54"/>
      <c r="BP246" s="70"/>
      <c r="BQ246" s="54"/>
      <c r="BR246" s="70"/>
      <c r="BS246" s="54"/>
      <c r="BT246" s="70"/>
      <c r="BU246" s="54"/>
      <c r="BV246" s="70"/>
      <c r="BW246" s="54"/>
      <c r="BX246" s="70"/>
      <c r="BY246" s="203"/>
      <c r="BZ246" s="74"/>
      <c r="CA246" s="54"/>
      <c r="CB246" s="70"/>
      <c r="CC246" s="54"/>
      <c r="CD246" s="70"/>
      <c r="CE246" s="54"/>
      <c r="CF246" s="70"/>
      <c r="CG246" s="54"/>
      <c r="CH246" s="70"/>
      <c r="CI246" s="202"/>
      <c r="CJ246" s="70"/>
      <c r="CK246" s="202"/>
      <c r="CL246" s="70"/>
      <c r="CM246" s="54"/>
      <c r="CN246" s="70"/>
      <c r="CO246" s="54"/>
      <c r="CP246" s="70"/>
      <c r="CQ246" s="54"/>
      <c r="CR246" s="70"/>
      <c r="CS246" s="54"/>
      <c r="CT246" s="70"/>
      <c r="CU246" s="202"/>
      <c r="CV246" s="70"/>
      <c r="CW246" s="54"/>
      <c r="CX246" s="70"/>
      <c r="CY246" s="54"/>
      <c r="CZ246" s="70"/>
      <c r="DA246" s="54"/>
      <c r="DB246" s="70"/>
      <c r="DC246" s="202"/>
      <c r="DD246" s="70"/>
      <c r="DE246" s="54"/>
      <c r="DF246" s="70"/>
      <c r="DG246" s="54"/>
      <c r="DH246" s="70"/>
      <c r="DI246" s="202"/>
      <c r="DJ246" s="70"/>
      <c r="DK246" s="54"/>
      <c r="DL246" s="70"/>
      <c r="DM246" s="69"/>
      <c r="DN246" s="71">
        <f t="shared" si="641"/>
        <v>0</v>
      </c>
      <c r="DO246" s="54"/>
      <c r="DP246" s="70"/>
      <c r="DQ246" s="54"/>
      <c r="DR246" s="70">
        <f t="shared" si="642"/>
        <v>0</v>
      </c>
      <c r="DS246" s="54"/>
      <c r="DT246" s="70"/>
      <c r="DU246" s="202"/>
      <c r="DV246" s="70"/>
      <c r="DW246" s="202"/>
      <c r="DX246" s="70"/>
      <c r="DY246" s="54"/>
      <c r="DZ246" s="70"/>
      <c r="EA246" s="54"/>
      <c r="EB246" s="70"/>
      <c r="EC246" s="54"/>
      <c r="ED246" s="70"/>
      <c r="EE246" s="54"/>
      <c r="EF246" s="70"/>
      <c r="EG246" s="54"/>
      <c r="EH246" s="70"/>
      <c r="EI246" s="69"/>
      <c r="EJ246" s="70"/>
      <c r="EK246" s="69">
        <v>63</v>
      </c>
      <c r="EL246" s="70">
        <f t="shared" si="643"/>
        <v>1706073.7679999997</v>
      </c>
      <c r="EM246" s="69"/>
      <c r="EN246" s="70"/>
      <c r="EO246" s="75"/>
      <c r="EP246" s="75"/>
      <c r="EQ246" s="76">
        <f t="shared" si="644"/>
        <v>63</v>
      </c>
      <c r="ER246" s="76">
        <f t="shared" si="644"/>
        <v>1706073.7679999997</v>
      </c>
    </row>
    <row r="247" spans="1:148" s="236" customFormat="1" ht="30" customHeight="1" x14ac:dyDescent="0.25">
      <c r="A247" s="54"/>
      <c r="B247" s="54">
        <v>172</v>
      </c>
      <c r="C247" s="218" t="s">
        <v>655</v>
      </c>
      <c r="D247" s="197" t="s">
        <v>656</v>
      </c>
      <c r="E247" s="64">
        <v>13916</v>
      </c>
      <c r="F247" s="65">
        <v>1.67</v>
      </c>
      <c r="G247" s="66"/>
      <c r="H247" s="119">
        <v>1</v>
      </c>
      <c r="I247" s="119"/>
      <c r="J247" s="67"/>
      <c r="K247" s="68">
        <v>1.4</v>
      </c>
      <c r="L247" s="68">
        <v>1.68</v>
      </c>
      <c r="M247" s="68">
        <v>2.23</v>
      </c>
      <c r="N247" s="68">
        <v>2.57</v>
      </c>
      <c r="O247" s="54"/>
      <c r="P247" s="70"/>
      <c r="Q247" s="201"/>
      <c r="R247" s="70"/>
      <c r="S247" s="54"/>
      <c r="T247" s="71"/>
      <c r="U247" s="54"/>
      <c r="V247" s="70"/>
      <c r="W247" s="54"/>
      <c r="X247" s="71"/>
      <c r="Y247" s="54"/>
      <c r="Z247" s="70"/>
      <c r="AA247" s="54"/>
      <c r="AB247" s="70"/>
      <c r="AC247" s="70"/>
      <c r="AD247" s="70"/>
      <c r="AE247" s="54"/>
      <c r="AF247" s="70"/>
      <c r="AG247" s="54"/>
      <c r="AH247" s="70"/>
      <c r="AI247" s="54"/>
      <c r="AJ247" s="70"/>
      <c r="AK247" s="54"/>
      <c r="AL247" s="70"/>
      <c r="AM247" s="62"/>
      <c r="AN247" s="71"/>
      <c r="AO247" s="54"/>
      <c r="AP247" s="70"/>
      <c r="AQ247" s="54"/>
      <c r="AR247" s="70"/>
      <c r="AS247" s="54"/>
      <c r="AT247" s="70"/>
      <c r="AU247" s="54"/>
      <c r="AV247" s="70"/>
      <c r="AW247" s="54"/>
      <c r="AX247" s="70"/>
      <c r="AY247" s="54"/>
      <c r="AZ247" s="71"/>
      <c r="BA247" s="54"/>
      <c r="BB247" s="70"/>
      <c r="BC247" s="54"/>
      <c r="BD247" s="70"/>
      <c r="BE247" s="54"/>
      <c r="BF247" s="70"/>
      <c r="BG247" s="202"/>
      <c r="BH247" s="70"/>
      <c r="BI247" s="54"/>
      <c r="BJ247" s="70"/>
      <c r="BK247" s="54"/>
      <c r="BL247" s="70"/>
      <c r="BM247" s="54"/>
      <c r="BN247" s="70"/>
      <c r="BO247" s="54"/>
      <c r="BP247" s="70"/>
      <c r="BQ247" s="54"/>
      <c r="BR247" s="70"/>
      <c r="BS247" s="54"/>
      <c r="BT247" s="70"/>
      <c r="BU247" s="54"/>
      <c r="BV247" s="70"/>
      <c r="BW247" s="54"/>
      <c r="BX247" s="70"/>
      <c r="BY247" s="203"/>
      <c r="BZ247" s="74"/>
      <c r="CA247" s="54"/>
      <c r="CB247" s="70"/>
      <c r="CC247" s="54"/>
      <c r="CD247" s="70"/>
      <c r="CE247" s="54"/>
      <c r="CF247" s="70"/>
      <c r="CG247" s="54"/>
      <c r="CH247" s="70"/>
      <c r="CI247" s="202"/>
      <c r="CJ247" s="70"/>
      <c r="CK247" s="202"/>
      <c r="CL247" s="70"/>
      <c r="CM247" s="54"/>
      <c r="CN247" s="70"/>
      <c r="CO247" s="54"/>
      <c r="CP247" s="70"/>
      <c r="CQ247" s="54"/>
      <c r="CR247" s="70"/>
      <c r="CS247" s="54"/>
      <c r="CT247" s="70"/>
      <c r="CU247" s="202"/>
      <c r="CV247" s="70"/>
      <c r="CW247" s="54"/>
      <c r="CX247" s="70"/>
      <c r="CY247" s="54"/>
      <c r="CZ247" s="70"/>
      <c r="DA247" s="54"/>
      <c r="DB247" s="70"/>
      <c r="DC247" s="202"/>
      <c r="DD247" s="70"/>
      <c r="DE247" s="54"/>
      <c r="DF247" s="70"/>
      <c r="DG247" s="54"/>
      <c r="DH247" s="70"/>
      <c r="DI247" s="202"/>
      <c r="DJ247" s="70"/>
      <c r="DK247" s="54"/>
      <c r="DL247" s="70"/>
      <c r="DM247" s="69"/>
      <c r="DN247" s="71">
        <f t="shared" si="641"/>
        <v>0</v>
      </c>
      <c r="DO247" s="54"/>
      <c r="DP247" s="70"/>
      <c r="DQ247" s="54"/>
      <c r="DR247" s="70">
        <f t="shared" si="642"/>
        <v>0</v>
      </c>
      <c r="DS247" s="54"/>
      <c r="DT247" s="70"/>
      <c r="DU247" s="202"/>
      <c r="DV247" s="70"/>
      <c r="DW247" s="202"/>
      <c r="DX247" s="70"/>
      <c r="DY247" s="54"/>
      <c r="DZ247" s="70"/>
      <c r="EA247" s="54"/>
      <c r="EB247" s="70"/>
      <c r="EC247" s="54"/>
      <c r="ED247" s="70"/>
      <c r="EE247" s="54"/>
      <c r="EF247" s="70"/>
      <c r="EG247" s="54"/>
      <c r="EH247" s="70"/>
      <c r="EI247" s="69"/>
      <c r="EJ247" s="70"/>
      <c r="EK247" s="69"/>
      <c r="EL247" s="70">
        <f t="shared" si="643"/>
        <v>0</v>
      </c>
      <c r="EM247" s="69"/>
      <c r="EN247" s="70"/>
      <c r="EO247" s="75"/>
      <c r="EP247" s="75"/>
      <c r="EQ247" s="76">
        <f t="shared" si="644"/>
        <v>0</v>
      </c>
      <c r="ER247" s="76">
        <f t="shared" si="644"/>
        <v>0</v>
      </c>
    </row>
    <row r="248" spans="1:148" s="236" customFormat="1" ht="45" customHeight="1" x14ac:dyDescent="0.25">
      <c r="A248" s="54"/>
      <c r="B248" s="54">
        <v>173</v>
      </c>
      <c r="C248" s="218" t="s">
        <v>657</v>
      </c>
      <c r="D248" s="197" t="s">
        <v>658</v>
      </c>
      <c r="E248" s="64">
        <v>13916</v>
      </c>
      <c r="F248" s="65">
        <v>0.85</v>
      </c>
      <c r="G248" s="66"/>
      <c r="H248" s="119">
        <v>1</v>
      </c>
      <c r="I248" s="119"/>
      <c r="J248" s="67"/>
      <c r="K248" s="68">
        <v>1.4</v>
      </c>
      <c r="L248" s="68">
        <v>1.68</v>
      </c>
      <c r="M248" s="68">
        <v>2.23</v>
      </c>
      <c r="N248" s="68">
        <v>2.57</v>
      </c>
      <c r="O248" s="54"/>
      <c r="P248" s="70">
        <f t="shared" ref="P248:P253" si="645">O248*E248*F248*H248*K248*$P$9</f>
        <v>0</v>
      </c>
      <c r="Q248" s="201"/>
      <c r="R248" s="70">
        <f t="shared" ref="R248:R253" si="646">Q248*E248*F248*H248*K248*$R$9</f>
        <v>0</v>
      </c>
      <c r="S248" s="54"/>
      <c r="T248" s="71">
        <f t="shared" ref="T248:T253" si="647">S248*E248*F248*H248*K248*$T$9</f>
        <v>0</v>
      </c>
      <c r="U248" s="54"/>
      <c r="V248" s="70">
        <f t="shared" ref="V248:V253" si="648">SUM(U248*E248*F248*H248*K248*$V$9)</f>
        <v>0</v>
      </c>
      <c r="W248" s="54"/>
      <c r="X248" s="71">
        <f t="shared" ref="X248:X253" si="649">SUM(W248*E248*F248*H248*K248*$X$9)</f>
        <v>0</v>
      </c>
      <c r="Y248" s="54"/>
      <c r="Z248" s="70">
        <f t="shared" ref="Z248:Z253" si="650">SUM(Y248*E248*F248*H248*K248*$Z$9)</f>
        <v>0</v>
      </c>
      <c r="AA248" s="54"/>
      <c r="AB248" s="70">
        <f t="shared" ref="AB248:AB253" si="651">SUM(AA248*E248*F248*H248*K248*$AB$9)</f>
        <v>0</v>
      </c>
      <c r="AC248" s="70"/>
      <c r="AD248" s="70"/>
      <c r="AE248" s="54"/>
      <c r="AF248" s="70">
        <f t="shared" ref="AF248:AF253" si="652">SUM(AE248*E248*F248*H248*K248*$AF$9)</f>
        <v>0</v>
      </c>
      <c r="AG248" s="54"/>
      <c r="AH248" s="70">
        <f t="shared" ref="AH248:AH253" si="653">SUM(AG248*E248*F248*H248*L248*$AH$9)</f>
        <v>0</v>
      </c>
      <c r="AI248" s="54"/>
      <c r="AJ248" s="70">
        <f t="shared" ref="AJ248:AJ253" si="654">SUM(AI248*E248*F248*H248*L248*$AJ$9)</f>
        <v>0</v>
      </c>
      <c r="AK248" s="54"/>
      <c r="AL248" s="70">
        <f t="shared" ref="AL248:AL253" si="655">SUM(AK248*E248*F248*H248*K248*$AL$9)</f>
        <v>0</v>
      </c>
      <c r="AM248" s="62"/>
      <c r="AN248" s="71">
        <f t="shared" ref="AN248:AN253" si="656">SUM(AM248*E248*F248*H248*K248*$AN$9)</f>
        <v>0</v>
      </c>
      <c r="AO248" s="54"/>
      <c r="AP248" s="70">
        <f t="shared" ref="AP248:AP253" si="657">SUM(AO248*E248*F248*H248*K248*$AP$9)</f>
        <v>0</v>
      </c>
      <c r="AQ248" s="54"/>
      <c r="AR248" s="70">
        <f t="shared" ref="AR248:AR253" si="658">SUM(AQ248*E248*F248*H248*K248*$AR$9)</f>
        <v>0</v>
      </c>
      <c r="AS248" s="54"/>
      <c r="AT248" s="70">
        <f t="shared" ref="AT248:AT253" si="659">SUM(E248*F248*H248*K248*AS248*$AT$9)</f>
        <v>0</v>
      </c>
      <c r="AU248" s="54"/>
      <c r="AV248" s="70">
        <f t="shared" ref="AV248:AV253" si="660">SUM(AU248*E248*F248*H248*K248*$AV$9)</f>
        <v>0</v>
      </c>
      <c r="AW248" s="54"/>
      <c r="AX248" s="70">
        <f t="shared" ref="AX248:AX253" si="661">SUM(AW248*E248*F248*H248*K248*$AX$9)</f>
        <v>0</v>
      </c>
      <c r="AY248" s="54"/>
      <c r="AZ248" s="71">
        <f t="shared" ref="AZ248:AZ257" si="662">SUM(AY248*E248*F248*H248*K248*$AZ$9)</f>
        <v>0</v>
      </c>
      <c r="BA248" s="54"/>
      <c r="BB248" s="70">
        <f t="shared" ref="BB248:BB253" si="663">SUM(BA248*E248*F248*H248*K248*$BB$9)</f>
        <v>0</v>
      </c>
      <c r="BC248" s="54"/>
      <c r="BD248" s="70">
        <f t="shared" ref="BD248:BD253" si="664">SUM(BC248*E248*F248*H248*K248*$BD$9)</f>
        <v>0</v>
      </c>
      <c r="BE248" s="54"/>
      <c r="BF248" s="70">
        <f t="shared" ref="BF248:BF253" si="665">SUM(BE248*E248*F248*H248*K248*$BF$9)</f>
        <v>0</v>
      </c>
      <c r="BG248" s="202"/>
      <c r="BH248" s="70">
        <f t="shared" ref="BH248:BH253" si="666">SUM(BG248*E248*F248*H248*K248*$BH$9)</f>
        <v>0</v>
      </c>
      <c r="BI248" s="54"/>
      <c r="BJ248" s="70">
        <f t="shared" ref="BJ248:BJ253" si="667">BI248*E248*F248*H248*K248*$BJ$9</f>
        <v>0</v>
      </c>
      <c r="BK248" s="54"/>
      <c r="BL248" s="70">
        <f t="shared" ref="BL248:BL253" si="668">BK248*E248*F248*H248*K248*$BL$9</f>
        <v>0</v>
      </c>
      <c r="BM248" s="54"/>
      <c r="BN248" s="70">
        <f t="shared" ref="BN248:BN253" si="669">BM248*E248*F248*H248*K248*$BN$9</f>
        <v>0</v>
      </c>
      <c r="BO248" s="54"/>
      <c r="BP248" s="70">
        <f t="shared" ref="BP248:BP253" si="670">SUM(BO248*E248*F248*H248*K248*$BP$9)</f>
        <v>0</v>
      </c>
      <c r="BQ248" s="54"/>
      <c r="BR248" s="70">
        <f t="shared" ref="BR248:BR253" si="671">SUM(BQ248*E248*F248*H248*K248*$BR$9)</f>
        <v>0</v>
      </c>
      <c r="BS248" s="54"/>
      <c r="BT248" s="70">
        <f t="shared" ref="BT248:BT253" si="672">SUM(BS248*E248*F248*H248*K248*$BT$9)</f>
        <v>0</v>
      </c>
      <c r="BU248" s="54"/>
      <c r="BV248" s="70">
        <f t="shared" ref="BV248:BV253" si="673">SUM(BU248*E248*F248*H248*K248*$BV$9)</f>
        <v>0</v>
      </c>
      <c r="BW248" s="54"/>
      <c r="BX248" s="70">
        <f t="shared" ref="BX248:BX253" si="674">SUM(BW248*E248*F248*H248*K248*$BX$9)</f>
        <v>0</v>
      </c>
      <c r="BY248" s="203"/>
      <c r="BZ248" s="74">
        <f t="shared" ref="BZ248:BZ253" si="675">BY248*E248*F248*H248*K248*$BZ$9</f>
        <v>0</v>
      </c>
      <c r="CA248" s="54"/>
      <c r="CB248" s="70">
        <f t="shared" ref="CB248:CB253" si="676">SUM(CA248*E248*F248*H248*K248*$CB$9)</f>
        <v>0</v>
      </c>
      <c r="CC248" s="54"/>
      <c r="CD248" s="70">
        <f t="shared" ref="CD248:CD253" si="677">SUM(CC248*E248*F248*H248*K248*$CD$9)</f>
        <v>0</v>
      </c>
      <c r="CE248" s="54"/>
      <c r="CF248" s="70">
        <f t="shared" ref="CF248:CF253" si="678">SUM(CE248*E248*F248*H248*K248*$CF$9)</f>
        <v>0</v>
      </c>
      <c r="CG248" s="54"/>
      <c r="CH248" s="70">
        <f t="shared" ref="CH248:CH253" si="679">SUM(CG248*E248*F248*H248*K248*$CH$9)</f>
        <v>0</v>
      </c>
      <c r="CI248" s="202"/>
      <c r="CJ248" s="70">
        <f t="shared" ref="CJ248:CJ253" si="680">CI248*E248*F248*H248*K248*$CJ$9</f>
        <v>0</v>
      </c>
      <c r="CK248" s="202"/>
      <c r="CL248" s="70">
        <f t="shared" ref="CL248:CL253" si="681">SUM(CK248*E248*F248*H248*K248*$CL$9)</f>
        <v>0</v>
      </c>
      <c r="CM248" s="54"/>
      <c r="CN248" s="70">
        <f t="shared" ref="CN248:CN253" si="682">SUM(CM248*E248*F248*H248*L248*$CN$9)</f>
        <v>0</v>
      </c>
      <c r="CO248" s="54"/>
      <c r="CP248" s="70">
        <f t="shared" ref="CP248:CP253" si="683">SUM(CO248*E248*F248*H248*L248*$CP$9)</f>
        <v>0</v>
      </c>
      <c r="CQ248" s="54"/>
      <c r="CR248" s="70">
        <f t="shared" ref="CR248:CR253" si="684">SUM(CQ248*E248*F248*H248*L248*$CR$9)</f>
        <v>0</v>
      </c>
      <c r="CS248" s="54"/>
      <c r="CT248" s="70">
        <f t="shared" ref="CT248:CT253" si="685">SUM(CS248*E248*F248*H248*L248*$CT$9)</f>
        <v>0</v>
      </c>
      <c r="CU248" s="202"/>
      <c r="CV248" s="70">
        <f t="shared" ref="CV248:CV253" si="686">SUM(CU248*E248*F248*H248*L248*$CV$9)</f>
        <v>0</v>
      </c>
      <c r="CW248" s="54"/>
      <c r="CX248" s="70">
        <f t="shared" ref="CX248:CX253" si="687">SUM(CW248*E248*F248*H248*L248*$CX$9)</f>
        <v>0</v>
      </c>
      <c r="CY248" s="54"/>
      <c r="CZ248" s="70">
        <f t="shared" ref="CZ248:CZ253" si="688">SUM(CY248*E248*F248*H248*L248*$CZ$9)</f>
        <v>0</v>
      </c>
      <c r="DA248" s="54"/>
      <c r="DB248" s="70">
        <f t="shared" ref="DB248:DB253" si="689">SUM(DA248*E248*F248*H248*L248*$DB$9)</f>
        <v>0</v>
      </c>
      <c r="DC248" s="202"/>
      <c r="DD248" s="70">
        <f t="shared" ref="DD248:DD253" si="690">SUM(DC248*E248*F248*H248*L248*$DD$9)</f>
        <v>0</v>
      </c>
      <c r="DE248" s="54"/>
      <c r="DF248" s="70">
        <f t="shared" ref="DF248:DF253" si="691">SUM(DE248*E248*F248*H248*L248*$DF$9)</f>
        <v>0</v>
      </c>
      <c r="DG248" s="54"/>
      <c r="DH248" s="70">
        <f t="shared" ref="DH248:DH253" si="692">SUM(DG248*E248*F248*H248*L248*$DH$9)</f>
        <v>0</v>
      </c>
      <c r="DI248" s="202"/>
      <c r="DJ248" s="70">
        <f t="shared" ref="DJ248:DJ253" si="693">SUM(DI248*E248*F248*H248*L248*$DJ$9)</f>
        <v>0</v>
      </c>
      <c r="DK248" s="54"/>
      <c r="DL248" s="70">
        <f t="shared" ref="DL248:DL253" si="694">SUM(DK248*E248*F248*H248*L248*$DL$9)</f>
        <v>0</v>
      </c>
      <c r="DM248" s="69"/>
      <c r="DN248" s="71">
        <f t="shared" si="641"/>
        <v>0</v>
      </c>
      <c r="DO248" s="54"/>
      <c r="DP248" s="70">
        <f t="shared" ref="DP248:DP253" si="695">SUM(DO248*E248*F248*H248*L248*$DP$9)</f>
        <v>0</v>
      </c>
      <c r="DQ248" s="54"/>
      <c r="DR248" s="70">
        <f t="shared" si="642"/>
        <v>0</v>
      </c>
      <c r="DS248" s="54"/>
      <c r="DT248" s="70">
        <f t="shared" ref="DT248:DT253" si="696">SUM(DS248*E248*F248*H248*L248*$DT$9)</f>
        <v>0</v>
      </c>
      <c r="DU248" s="202"/>
      <c r="DV248" s="70">
        <f t="shared" ref="DV248:DV253" si="697">SUM(DU248*E248*F248*H248*L248*$DV$9)</f>
        <v>0</v>
      </c>
      <c r="DW248" s="202"/>
      <c r="DX248" s="70">
        <f t="shared" ref="DX248:DX253" si="698">SUM(DW248*E248*F248*H248*M248*$DX$9)</f>
        <v>0</v>
      </c>
      <c r="DY248" s="54"/>
      <c r="DZ248" s="70">
        <f t="shared" ref="DZ248:DZ253" si="699">SUM(DY248*E248*F248*H248*N248*$DZ$9)</f>
        <v>0</v>
      </c>
      <c r="EA248" s="54"/>
      <c r="EB248" s="70">
        <f t="shared" ref="EB248:EB253" si="700">SUM(EA248*E248*F248*H248*K248*$EB$9)</f>
        <v>0</v>
      </c>
      <c r="EC248" s="54"/>
      <c r="ED248" s="70">
        <f t="shared" ref="ED248:ED253" si="701">SUM(EC248*E248*F248*H248*K248*$ED$9)</f>
        <v>0</v>
      </c>
      <c r="EE248" s="54"/>
      <c r="EF248" s="70">
        <f t="shared" ref="EF248:EF253" si="702">SUM(EE248*E248*F248*H248*K248*$EF$9)</f>
        <v>0</v>
      </c>
      <c r="EG248" s="54"/>
      <c r="EH248" s="70">
        <f t="shared" ref="EH248:EH253" si="703">SUM(EG248*E248*F248*H248*K248*$EH$9)</f>
        <v>0</v>
      </c>
      <c r="EI248" s="69"/>
      <c r="EJ248" s="70">
        <f t="shared" ref="EJ248:EJ253" si="704">EI248*E248*F248*H248*K248*$EJ$9</f>
        <v>0</v>
      </c>
      <c r="EK248" s="69">
        <v>300</v>
      </c>
      <c r="EL248" s="70">
        <f t="shared" si="643"/>
        <v>4968012</v>
      </c>
      <c r="EM248" s="69"/>
      <c r="EN248" s="70"/>
      <c r="EO248" s="75"/>
      <c r="EP248" s="75"/>
      <c r="EQ248" s="76">
        <f t="shared" si="644"/>
        <v>300</v>
      </c>
      <c r="ER248" s="76">
        <f t="shared" si="644"/>
        <v>4968012</v>
      </c>
    </row>
    <row r="249" spans="1:148" s="236" customFormat="1" ht="45" customHeight="1" x14ac:dyDescent="0.25">
      <c r="A249" s="54"/>
      <c r="B249" s="54">
        <v>174</v>
      </c>
      <c r="C249" s="218" t="s">
        <v>659</v>
      </c>
      <c r="D249" s="197" t="s">
        <v>660</v>
      </c>
      <c r="E249" s="64">
        <v>13916</v>
      </c>
      <c r="F249" s="65">
        <v>1.0900000000000001</v>
      </c>
      <c r="G249" s="66"/>
      <c r="H249" s="119">
        <v>1</v>
      </c>
      <c r="I249" s="119"/>
      <c r="J249" s="67"/>
      <c r="K249" s="68">
        <v>1.4</v>
      </c>
      <c r="L249" s="68">
        <v>1.68</v>
      </c>
      <c r="M249" s="68">
        <v>2.23</v>
      </c>
      <c r="N249" s="68">
        <v>2.57</v>
      </c>
      <c r="O249" s="54"/>
      <c r="P249" s="70">
        <f t="shared" si="645"/>
        <v>0</v>
      </c>
      <c r="Q249" s="201"/>
      <c r="R249" s="70">
        <f t="shared" si="646"/>
        <v>0</v>
      </c>
      <c r="S249" s="54"/>
      <c r="T249" s="71">
        <f t="shared" si="647"/>
        <v>0</v>
      </c>
      <c r="U249" s="54"/>
      <c r="V249" s="70">
        <f t="shared" si="648"/>
        <v>0</v>
      </c>
      <c r="W249" s="54"/>
      <c r="X249" s="71">
        <f t="shared" si="649"/>
        <v>0</v>
      </c>
      <c r="Y249" s="54"/>
      <c r="Z249" s="70">
        <f t="shared" si="650"/>
        <v>0</v>
      </c>
      <c r="AA249" s="54"/>
      <c r="AB249" s="70">
        <f t="shared" si="651"/>
        <v>0</v>
      </c>
      <c r="AC249" s="70"/>
      <c r="AD249" s="70"/>
      <c r="AE249" s="54"/>
      <c r="AF249" s="70">
        <f t="shared" si="652"/>
        <v>0</v>
      </c>
      <c r="AG249" s="54"/>
      <c r="AH249" s="70">
        <f t="shared" si="653"/>
        <v>0</v>
      </c>
      <c r="AI249" s="54"/>
      <c r="AJ249" s="70">
        <f t="shared" si="654"/>
        <v>0</v>
      </c>
      <c r="AK249" s="54"/>
      <c r="AL249" s="70">
        <f t="shared" si="655"/>
        <v>0</v>
      </c>
      <c r="AM249" s="62"/>
      <c r="AN249" s="71">
        <f t="shared" si="656"/>
        <v>0</v>
      </c>
      <c r="AO249" s="54"/>
      <c r="AP249" s="70">
        <f t="shared" si="657"/>
        <v>0</v>
      </c>
      <c r="AQ249" s="54"/>
      <c r="AR249" s="70">
        <f t="shared" si="658"/>
        <v>0</v>
      </c>
      <c r="AS249" s="54"/>
      <c r="AT249" s="70">
        <f t="shared" si="659"/>
        <v>0</v>
      </c>
      <c r="AU249" s="54"/>
      <c r="AV249" s="70">
        <f t="shared" si="660"/>
        <v>0</v>
      </c>
      <c r="AW249" s="54"/>
      <c r="AX249" s="70">
        <f t="shared" si="661"/>
        <v>0</v>
      </c>
      <c r="AY249" s="54"/>
      <c r="AZ249" s="71">
        <f t="shared" si="662"/>
        <v>0</v>
      </c>
      <c r="BA249" s="54"/>
      <c r="BB249" s="70">
        <f t="shared" si="663"/>
        <v>0</v>
      </c>
      <c r="BC249" s="54"/>
      <c r="BD249" s="70">
        <f t="shared" si="664"/>
        <v>0</v>
      </c>
      <c r="BE249" s="54"/>
      <c r="BF249" s="70">
        <f t="shared" si="665"/>
        <v>0</v>
      </c>
      <c r="BG249" s="202"/>
      <c r="BH249" s="70">
        <f t="shared" si="666"/>
        <v>0</v>
      </c>
      <c r="BI249" s="54"/>
      <c r="BJ249" s="70">
        <f t="shared" si="667"/>
        <v>0</v>
      </c>
      <c r="BK249" s="54"/>
      <c r="BL249" s="70">
        <f t="shared" si="668"/>
        <v>0</v>
      </c>
      <c r="BM249" s="54"/>
      <c r="BN249" s="70">
        <f t="shared" si="669"/>
        <v>0</v>
      </c>
      <c r="BO249" s="54"/>
      <c r="BP249" s="70">
        <f t="shared" si="670"/>
        <v>0</v>
      </c>
      <c r="BQ249" s="54"/>
      <c r="BR249" s="70">
        <f t="shared" si="671"/>
        <v>0</v>
      </c>
      <c r="BS249" s="54"/>
      <c r="BT249" s="70">
        <f t="shared" si="672"/>
        <v>0</v>
      </c>
      <c r="BU249" s="54"/>
      <c r="BV249" s="70">
        <f t="shared" si="673"/>
        <v>0</v>
      </c>
      <c r="BW249" s="54"/>
      <c r="BX249" s="70">
        <f t="shared" si="674"/>
        <v>0</v>
      </c>
      <c r="BY249" s="203"/>
      <c r="BZ249" s="74">
        <f t="shared" si="675"/>
        <v>0</v>
      </c>
      <c r="CA249" s="54"/>
      <c r="CB249" s="70">
        <f t="shared" si="676"/>
        <v>0</v>
      </c>
      <c r="CC249" s="54"/>
      <c r="CD249" s="70">
        <f t="shared" si="677"/>
        <v>0</v>
      </c>
      <c r="CE249" s="54"/>
      <c r="CF249" s="70">
        <f t="shared" si="678"/>
        <v>0</v>
      </c>
      <c r="CG249" s="54"/>
      <c r="CH249" s="70">
        <f t="shared" si="679"/>
        <v>0</v>
      </c>
      <c r="CI249" s="202"/>
      <c r="CJ249" s="70">
        <f t="shared" si="680"/>
        <v>0</v>
      </c>
      <c r="CK249" s="202"/>
      <c r="CL249" s="70">
        <f t="shared" si="681"/>
        <v>0</v>
      </c>
      <c r="CM249" s="54"/>
      <c r="CN249" s="70">
        <f t="shared" si="682"/>
        <v>0</v>
      </c>
      <c r="CO249" s="54"/>
      <c r="CP249" s="70">
        <f t="shared" si="683"/>
        <v>0</v>
      </c>
      <c r="CQ249" s="54"/>
      <c r="CR249" s="70">
        <f t="shared" si="684"/>
        <v>0</v>
      </c>
      <c r="CS249" s="54"/>
      <c r="CT249" s="70">
        <f t="shared" si="685"/>
        <v>0</v>
      </c>
      <c r="CU249" s="202"/>
      <c r="CV249" s="70">
        <f t="shared" si="686"/>
        <v>0</v>
      </c>
      <c r="CW249" s="54"/>
      <c r="CX249" s="70">
        <f t="shared" si="687"/>
        <v>0</v>
      </c>
      <c r="CY249" s="54"/>
      <c r="CZ249" s="70">
        <f t="shared" si="688"/>
        <v>0</v>
      </c>
      <c r="DA249" s="54"/>
      <c r="DB249" s="70">
        <f t="shared" si="689"/>
        <v>0</v>
      </c>
      <c r="DC249" s="202"/>
      <c r="DD249" s="70">
        <f t="shared" si="690"/>
        <v>0</v>
      </c>
      <c r="DE249" s="54"/>
      <c r="DF249" s="70">
        <f t="shared" si="691"/>
        <v>0</v>
      </c>
      <c r="DG249" s="54"/>
      <c r="DH249" s="70">
        <f t="shared" si="692"/>
        <v>0</v>
      </c>
      <c r="DI249" s="202"/>
      <c r="DJ249" s="70">
        <f t="shared" si="693"/>
        <v>0</v>
      </c>
      <c r="DK249" s="54"/>
      <c r="DL249" s="70">
        <f t="shared" si="694"/>
        <v>0</v>
      </c>
      <c r="DM249" s="69"/>
      <c r="DN249" s="71">
        <f t="shared" si="641"/>
        <v>0</v>
      </c>
      <c r="DO249" s="54"/>
      <c r="DP249" s="70">
        <f t="shared" si="695"/>
        <v>0</v>
      </c>
      <c r="DQ249" s="54"/>
      <c r="DR249" s="70">
        <f t="shared" si="642"/>
        <v>0</v>
      </c>
      <c r="DS249" s="54"/>
      <c r="DT249" s="70">
        <f t="shared" si="696"/>
        <v>0</v>
      </c>
      <c r="DU249" s="202"/>
      <c r="DV249" s="70">
        <f t="shared" si="697"/>
        <v>0</v>
      </c>
      <c r="DW249" s="202"/>
      <c r="DX249" s="70">
        <f t="shared" si="698"/>
        <v>0</v>
      </c>
      <c r="DY249" s="54"/>
      <c r="DZ249" s="70">
        <f t="shared" si="699"/>
        <v>0</v>
      </c>
      <c r="EA249" s="54"/>
      <c r="EB249" s="70">
        <f t="shared" si="700"/>
        <v>0</v>
      </c>
      <c r="EC249" s="54"/>
      <c r="ED249" s="70">
        <f t="shared" si="701"/>
        <v>0</v>
      </c>
      <c r="EE249" s="54"/>
      <c r="EF249" s="70">
        <f t="shared" si="702"/>
        <v>0</v>
      </c>
      <c r="EG249" s="54"/>
      <c r="EH249" s="70">
        <f t="shared" si="703"/>
        <v>0</v>
      </c>
      <c r="EI249" s="69"/>
      <c r="EJ249" s="70">
        <f t="shared" si="704"/>
        <v>0</v>
      </c>
      <c r="EK249" s="69">
        <v>20</v>
      </c>
      <c r="EL249" s="70">
        <f t="shared" si="643"/>
        <v>424716.32000000007</v>
      </c>
      <c r="EM249" s="69"/>
      <c r="EN249" s="70"/>
      <c r="EO249" s="75"/>
      <c r="EP249" s="75"/>
      <c r="EQ249" s="76">
        <f t="shared" si="644"/>
        <v>20</v>
      </c>
      <c r="ER249" s="76">
        <f t="shared" si="644"/>
        <v>424716.32000000007</v>
      </c>
    </row>
    <row r="250" spans="1:148" s="3" customFormat="1" ht="45" customHeight="1" x14ac:dyDescent="0.25">
      <c r="A250" s="54"/>
      <c r="B250" s="54">
        <v>175</v>
      </c>
      <c r="C250" s="218" t="s">
        <v>661</v>
      </c>
      <c r="D250" s="197" t="s">
        <v>662</v>
      </c>
      <c r="E250" s="64">
        <v>13916</v>
      </c>
      <c r="F250" s="65">
        <v>1.5</v>
      </c>
      <c r="G250" s="66"/>
      <c r="H250" s="119">
        <v>1</v>
      </c>
      <c r="I250" s="119"/>
      <c r="J250" s="67"/>
      <c r="K250" s="68">
        <v>1.4</v>
      </c>
      <c r="L250" s="68">
        <v>1.68</v>
      </c>
      <c r="M250" s="68">
        <v>2.23</v>
      </c>
      <c r="N250" s="68">
        <v>2.57</v>
      </c>
      <c r="O250" s="54"/>
      <c r="P250" s="70">
        <f t="shared" si="645"/>
        <v>0</v>
      </c>
      <c r="Q250" s="201"/>
      <c r="R250" s="70">
        <f t="shared" si="646"/>
        <v>0</v>
      </c>
      <c r="S250" s="54"/>
      <c r="T250" s="71">
        <f t="shared" si="647"/>
        <v>0</v>
      </c>
      <c r="U250" s="54"/>
      <c r="V250" s="70">
        <f t="shared" si="648"/>
        <v>0</v>
      </c>
      <c r="W250" s="54"/>
      <c r="X250" s="71">
        <f t="shared" si="649"/>
        <v>0</v>
      </c>
      <c r="Y250" s="54"/>
      <c r="Z250" s="70">
        <f t="shared" si="650"/>
        <v>0</v>
      </c>
      <c r="AA250" s="54"/>
      <c r="AB250" s="70">
        <f t="shared" si="651"/>
        <v>0</v>
      </c>
      <c r="AC250" s="70"/>
      <c r="AD250" s="70"/>
      <c r="AE250" s="54"/>
      <c r="AF250" s="70">
        <f t="shared" si="652"/>
        <v>0</v>
      </c>
      <c r="AG250" s="54"/>
      <c r="AH250" s="70">
        <f t="shared" si="653"/>
        <v>0</v>
      </c>
      <c r="AI250" s="54"/>
      <c r="AJ250" s="70">
        <f t="shared" si="654"/>
        <v>0</v>
      </c>
      <c r="AK250" s="54"/>
      <c r="AL250" s="70">
        <f t="shared" si="655"/>
        <v>0</v>
      </c>
      <c r="AM250" s="62"/>
      <c r="AN250" s="71">
        <f t="shared" si="656"/>
        <v>0</v>
      </c>
      <c r="AO250" s="54"/>
      <c r="AP250" s="70">
        <f t="shared" si="657"/>
        <v>0</v>
      </c>
      <c r="AQ250" s="54"/>
      <c r="AR250" s="70">
        <f t="shared" si="658"/>
        <v>0</v>
      </c>
      <c r="AS250" s="54"/>
      <c r="AT250" s="70">
        <f t="shared" si="659"/>
        <v>0</v>
      </c>
      <c r="AU250" s="54"/>
      <c r="AV250" s="70">
        <f t="shared" si="660"/>
        <v>0</v>
      </c>
      <c r="AW250" s="54"/>
      <c r="AX250" s="70">
        <f t="shared" si="661"/>
        <v>0</v>
      </c>
      <c r="AY250" s="54"/>
      <c r="AZ250" s="71">
        <f t="shared" si="662"/>
        <v>0</v>
      </c>
      <c r="BA250" s="54"/>
      <c r="BB250" s="70">
        <f t="shared" si="663"/>
        <v>0</v>
      </c>
      <c r="BC250" s="54"/>
      <c r="BD250" s="70">
        <f t="shared" si="664"/>
        <v>0</v>
      </c>
      <c r="BE250" s="54"/>
      <c r="BF250" s="70">
        <f t="shared" si="665"/>
        <v>0</v>
      </c>
      <c r="BG250" s="202"/>
      <c r="BH250" s="70">
        <f t="shared" si="666"/>
        <v>0</v>
      </c>
      <c r="BI250" s="54"/>
      <c r="BJ250" s="70">
        <f t="shared" si="667"/>
        <v>0</v>
      </c>
      <c r="BK250" s="54"/>
      <c r="BL250" s="70">
        <f t="shared" si="668"/>
        <v>0</v>
      </c>
      <c r="BM250" s="54"/>
      <c r="BN250" s="70">
        <f t="shared" si="669"/>
        <v>0</v>
      </c>
      <c r="BO250" s="54"/>
      <c r="BP250" s="70">
        <f t="shared" si="670"/>
        <v>0</v>
      </c>
      <c r="BQ250" s="54"/>
      <c r="BR250" s="70">
        <f t="shared" si="671"/>
        <v>0</v>
      </c>
      <c r="BS250" s="54"/>
      <c r="BT250" s="70">
        <f t="shared" si="672"/>
        <v>0</v>
      </c>
      <c r="BU250" s="54"/>
      <c r="BV250" s="70">
        <f t="shared" si="673"/>
        <v>0</v>
      </c>
      <c r="BW250" s="54"/>
      <c r="BX250" s="70">
        <f t="shared" si="674"/>
        <v>0</v>
      </c>
      <c r="BY250" s="203"/>
      <c r="BZ250" s="74">
        <f t="shared" si="675"/>
        <v>0</v>
      </c>
      <c r="CA250" s="54"/>
      <c r="CB250" s="70">
        <f t="shared" si="676"/>
        <v>0</v>
      </c>
      <c r="CC250" s="54"/>
      <c r="CD250" s="70">
        <f t="shared" si="677"/>
        <v>0</v>
      </c>
      <c r="CE250" s="54"/>
      <c r="CF250" s="70">
        <f t="shared" si="678"/>
        <v>0</v>
      </c>
      <c r="CG250" s="54"/>
      <c r="CH250" s="70">
        <f t="shared" si="679"/>
        <v>0</v>
      </c>
      <c r="CI250" s="202"/>
      <c r="CJ250" s="70">
        <f t="shared" si="680"/>
        <v>0</v>
      </c>
      <c r="CK250" s="202"/>
      <c r="CL250" s="70">
        <f t="shared" si="681"/>
        <v>0</v>
      </c>
      <c r="CM250" s="54"/>
      <c r="CN250" s="70">
        <f t="shared" si="682"/>
        <v>0</v>
      </c>
      <c r="CO250" s="54"/>
      <c r="CP250" s="70">
        <f t="shared" si="683"/>
        <v>0</v>
      </c>
      <c r="CQ250" s="54"/>
      <c r="CR250" s="70">
        <f t="shared" si="684"/>
        <v>0</v>
      </c>
      <c r="CS250" s="54"/>
      <c r="CT250" s="70">
        <f t="shared" si="685"/>
        <v>0</v>
      </c>
      <c r="CU250" s="202"/>
      <c r="CV250" s="70">
        <f t="shared" si="686"/>
        <v>0</v>
      </c>
      <c r="CW250" s="54"/>
      <c r="CX250" s="70">
        <f t="shared" si="687"/>
        <v>0</v>
      </c>
      <c r="CY250" s="54"/>
      <c r="CZ250" s="70">
        <f t="shared" si="688"/>
        <v>0</v>
      </c>
      <c r="DA250" s="54"/>
      <c r="DB250" s="70">
        <f t="shared" si="689"/>
        <v>0</v>
      </c>
      <c r="DC250" s="202"/>
      <c r="DD250" s="70">
        <f t="shared" si="690"/>
        <v>0</v>
      </c>
      <c r="DE250" s="54"/>
      <c r="DF250" s="70">
        <f t="shared" si="691"/>
        <v>0</v>
      </c>
      <c r="DG250" s="54"/>
      <c r="DH250" s="70">
        <f t="shared" si="692"/>
        <v>0</v>
      </c>
      <c r="DI250" s="202"/>
      <c r="DJ250" s="70">
        <f t="shared" si="693"/>
        <v>0</v>
      </c>
      <c r="DK250" s="54"/>
      <c r="DL250" s="70">
        <f t="shared" si="694"/>
        <v>0</v>
      </c>
      <c r="DM250" s="69"/>
      <c r="DN250" s="71">
        <f t="shared" si="641"/>
        <v>0</v>
      </c>
      <c r="DO250" s="54"/>
      <c r="DP250" s="70">
        <f t="shared" si="695"/>
        <v>0</v>
      </c>
      <c r="DQ250" s="54"/>
      <c r="DR250" s="70">
        <f t="shared" si="642"/>
        <v>0</v>
      </c>
      <c r="DS250" s="54"/>
      <c r="DT250" s="70">
        <f t="shared" si="696"/>
        <v>0</v>
      </c>
      <c r="DU250" s="202"/>
      <c r="DV250" s="70">
        <f t="shared" si="697"/>
        <v>0</v>
      </c>
      <c r="DW250" s="202"/>
      <c r="DX250" s="70">
        <f t="shared" si="698"/>
        <v>0</v>
      </c>
      <c r="DY250" s="54"/>
      <c r="DZ250" s="70">
        <f t="shared" si="699"/>
        <v>0</v>
      </c>
      <c r="EA250" s="54"/>
      <c r="EB250" s="70">
        <f t="shared" si="700"/>
        <v>0</v>
      </c>
      <c r="EC250" s="54"/>
      <c r="ED250" s="70">
        <f t="shared" si="701"/>
        <v>0</v>
      </c>
      <c r="EE250" s="54"/>
      <c r="EF250" s="70">
        <f t="shared" si="702"/>
        <v>0</v>
      </c>
      <c r="EG250" s="54"/>
      <c r="EH250" s="70">
        <f t="shared" si="703"/>
        <v>0</v>
      </c>
      <c r="EI250" s="69"/>
      <c r="EJ250" s="70">
        <f t="shared" si="704"/>
        <v>0</v>
      </c>
      <c r="EK250" s="69"/>
      <c r="EL250" s="70">
        <f t="shared" si="643"/>
        <v>0</v>
      </c>
      <c r="EM250" s="69"/>
      <c r="EN250" s="70"/>
      <c r="EO250" s="75"/>
      <c r="EP250" s="75"/>
      <c r="EQ250" s="76">
        <f t="shared" si="644"/>
        <v>0</v>
      </c>
      <c r="ER250" s="76">
        <f t="shared" si="644"/>
        <v>0</v>
      </c>
    </row>
    <row r="251" spans="1:148" s="3" customFormat="1" ht="60" customHeight="1" x14ac:dyDescent="0.25">
      <c r="A251" s="54"/>
      <c r="B251" s="54">
        <v>176</v>
      </c>
      <c r="C251" s="218" t="s">
        <v>663</v>
      </c>
      <c r="D251" s="158" t="s">
        <v>664</v>
      </c>
      <c r="E251" s="64">
        <v>13916</v>
      </c>
      <c r="F251" s="65">
        <v>1.8</v>
      </c>
      <c r="G251" s="66"/>
      <c r="H251" s="119">
        <v>1</v>
      </c>
      <c r="I251" s="120"/>
      <c r="J251" s="127"/>
      <c r="K251" s="118">
        <v>1.4</v>
      </c>
      <c r="L251" s="118">
        <v>1.68</v>
      </c>
      <c r="M251" s="118">
        <v>2.23</v>
      </c>
      <c r="N251" s="121">
        <v>2.57</v>
      </c>
      <c r="O251" s="54"/>
      <c r="P251" s="70">
        <f t="shared" si="645"/>
        <v>0</v>
      </c>
      <c r="Q251" s="201"/>
      <c r="R251" s="70">
        <f t="shared" si="646"/>
        <v>0</v>
      </c>
      <c r="S251" s="54"/>
      <c r="T251" s="71">
        <f t="shared" si="647"/>
        <v>0</v>
      </c>
      <c r="U251" s="54"/>
      <c r="V251" s="70">
        <f t="shared" si="648"/>
        <v>0</v>
      </c>
      <c r="W251" s="54"/>
      <c r="X251" s="71">
        <f t="shared" si="649"/>
        <v>0</v>
      </c>
      <c r="Y251" s="54"/>
      <c r="Z251" s="70">
        <f t="shared" si="650"/>
        <v>0</v>
      </c>
      <c r="AA251" s="54"/>
      <c r="AB251" s="70">
        <f t="shared" si="651"/>
        <v>0</v>
      </c>
      <c r="AC251" s="70"/>
      <c r="AD251" s="70"/>
      <c r="AE251" s="54"/>
      <c r="AF251" s="70">
        <f t="shared" si="652"/>
        <v>0</v>
      </c>
      <c r="AG251" s="54"/>
      <c r="AH251" s="70">
        <f t="shared" si="653"/>
        <v>0</v>
      </c>
      <c r="AI251" s="54"/>
      <c r="AJ251" s="70">
        <f t="shared" si="654"/>
        <v>0</v>
      </c>
      <c r="AK251" s="54"/>
      <c r="AL251" s="70">
        <f t="shared" si="655"/>
        <v>0</v>
      </c>
      <c r="AM251" s="62"/>
      <c r="AN251" s="71">
        <f t="shared" si="656"/>
        <v>0</v>
      </c>
      <c r="AO251" s="54"/>
      <c r="AP251" s="70">
        <f t="shared" si="657"/>
        <v>0</v>
      </c>
      <c r="AQ251" s="54"/>
      <c r="AR251" s="70">
        <f t="shared" si="658"/>
        <v>0</v>
      </c>
      <c r="AS251" s="54"/>
      <c r="AT251" s="70">
        <f t="shared" si="659"/>
        <v>0</v>
      </c>
      <c r="AU251" s="54"/>
      <c r="AV251" s="70">
        <f t="shared" si="660"/>
        <v>0</v>
      </c>
      <c r="AW251" s="54"/>
      <c r="AX251" s="70">
        <f t="shared" si="661"/>
        <v>0</v>
      </c>
      <c r="AY251" s="54"/>
      <c r="AZ251" s="71">
        <f t="shared" si="662"/>
        <v>0</v>
      </c>
      <c r="BA251" s="54"/>
      <c r="BB251" s="70">
        <f t="shared" si="663"/>
        <v>0</v>
      </c>
      <c r="BC251" s="54"/>
      <c r="BD251" s="70">
        <f t="shared" si="664"/>
        <v>0</v>
      </c>
      <c r="BE251" s="54"/>
      <c r="BF251" s="70">
        <f t="shared" si="665"/>
        <v>0</v>
      </c>
      <c r="BG251" s="54"/>
      <c r="BH251" s="70">
        <f t="shared" si="666"/>
        <v>0</v>
      </c>
      <c r="BI251" s="54"/>
      <c r="BJ251" s="70">
        <f t="shared" si="667"/>
        <v>0</v>
      </c>
      <c r="BK251" s="54"/>
      <c r="BL251" s="70">
        <f t="shared" si="668"/>
        <v>0</v>
      </c>
      <c r="BM251" s="54"/>
      <c r="BN251" s="70">
        <f t="shared" si="669"/>
        <v>0</v>
      </c>
      <c r="BO251" s="54"/>
      <c r="BP251" s="70">
        <f t="shared" si="670"/>
        <v>0</v>
      </c>
      <c r="BQ251" s="54"/>
      <c r="BR251" s="70">
        <f t="shared" si="671"/>
        <v>0</v>
      </c>
      <c r="BS251" s="54"/>
      <c r="BT251" s="70">
        <f t="shared" si="672"/>
        <v>0</v>
      </c>
      <c r="BU251" s="54"/>
      <c r="BV251" s="70">
        <f t="shared" si="673"/>
        <v>0</v>
      </c>
      <c r="BW251" s="54"/>
      <c r="BX251" s="70">
        <f t="shared" si="674"/>
        <v>0</v>
      </c>
      <c r="BY251" s="203"/>
      <c r="BZ251" s="74">
        <f t="shared" si="675"/>
        <v>0</v>
      </c>
      <c r="CA251" s="54"/>
      <c r="CB251" s="70">
        <f t="shared" si="676"/>
        <v>0</v>
      </c>
      <c r="CC251" s="54"/>
      <c r="CD251" s="70">
        <f t="shared" si="677"/>
        <v>0</v>
      </c>
      <c r="CE251" s="54"/>
      <c r="CF251" s="70">
        <f t="shared" si="678"/>
        <v>0</v>
      </c>
      <c r="CG251" s="54"/>
      <c r="CH251" s="70">
        <f t="shared" si="679"/>
        <v>0</v>
      </c>
      <c r="CI251" s="54"/>
      <c r="CJ251" s="70">
        <f t="shared" si="680"/>
        <v>0</v>
      </c>
      <c r="CK251" s="54"/>
      <c r="CL251" s="70">
        <f t="shared" si="681"/>
        <v>0</v>
      </c>
      <c r="CM251" s="54"/>
      <c r="CN251" s="70">
        <f t="shared" si="682"/>
        <v>0</v>
      </c>
      <c r="CO251" s="54"/>
      <c r="CP251" s="70">
        <f t="shared" si="683"/>
        <v>0</v>
      </c>
      <c r="CQ251" s="54"/>
      <c r="CR251" s="70">
        <f t="shared" si="684"/>
        <v>0</v>
      </c>
      <c r="CS251" s="54"/>
      <c r="CT251" s="70">
        <f t="shared" si="685"/>
        <v>0</v>
      </c>
      <c r="CU251" s="54"/>
      <c r="CV251" s="70">
        <f t="shared" si="686"/>
        <v>0</v>
      </c>
      <c r="CW251" s="54"/>
      <c r="CX251" s="70">
        <f t="shared" si="687"/>
        <v>0</v>
      </c>
      <c r="CY251" s="54"/>
      <c r="CZ251" s="70">
        <f t="shared" si="688"/>
        <v>0</v>
      </c>
      <c r="DA251" s="54"/>
      <c r="DB251" s="70">
        <f t="shared" si="689"/>
        <v>0</v>
      </c>
      <c r="DC251" s="54"/>
      <c r="DD251" s="70">
        <f t="shared" si="690"/>
        <v>0</v>
      </c>
      <c r="DE251" s="54"/>
      <c r="DF251" s="70">
        <f t="shared" si="691"/>
        <v>0</v>
      </c>
      <c r="DG251" s="54"/>
      <c r="DH251" s="70">
        <f t="shared" si="692"/>
        <v>0</v>
      </c>
      <c r="DI251" s="54"/>
      <c r="DJ251" s="70">
        <f t="shared" si="693"/>
        <v>0</v>
      </c>
      <c r="DK251" s="54"/>
      <c r="DL251" s="70">
        <f t="shared" si="694"/>
        <v>0</v>
      </c>
      <c r="DM251" s="69"/>
      <c r="DN251" s="71">
        <f t="shared" si="641"/>
        <v>0</v>
      </c>
      <c r="DO251" s="54"/>
      <c r="DP251" s="70">
        <f t="shared" si="695"/>
        <v>0</v>
      </c>
      <c r="DQ251" s="54"/>
      <c r="DR251" s="70">
        <f t="shared" si="642"/>
        <v>0</v>
      </c>
      <c r="DS251" s="54"/>
      <c r="DT251" s="70">
        <f t="shared" si="696"/>
        <v>0</v>
      </c>
      <c r="DU251" s="54"/>
      <c r="DV251" s="70">
        <f t="shared" si="697"/>
        <v>0</v>
      </c>
      <c r="DW251" s="54"/>
      <c r="DX251" s="70">
        <f t="shared" si="698"/>
        <v>0</v>
      </c>
      <c r="DY251" s="54"/>
      <c r="DZ251" s="70">
        <f t="shared" si="699"/>
        <v>0</v>
      </c>
      <c r="EA251" s="54"/>
      <c r="EB251" s="70">
        <f t="shared" si="700"/>
        <v>0</v>
      </c>
      <c r="EC251" s="54"/>
      <c r="ED251" s="70">
        <f t="shared" si="701"/>
        <v>0</v>
      </c>
      <c r="EE251" s="54"/>
      <c r="EF251" s="70">
        <f t="shared" si="702"/>
        <v>0</v>
      </c>
      <c r="EG251" s="54"/>
      <c r="EH251" s="70">
        <f t="shared" si="703"/>
        <v>0</v>
      </c>
      <c r="EI251" s="69"/>
      <c r="EJ251" s="70">
        <f t="shared" si="704"/>
        <v>0</v>
      </c>
      <c r="EK251" s="69"/>
      <c r="EL251" s="70">
        <f t="shared" si="643"/>
        <v>0</v>
      </c>
      <c r="EM251" s="69"/>
      <c r="EN251" s="70"/>
      <c r="EO251" s="75"/>
      <c r="EP251" s="75"/>
      <c r="EQ251" s="76">
        <f t="shared" si="644"/>
        <v>0</v>
      </c>
      <c r="ER251" s="76">
        <f t="shared" si="644"/>
        <v>0</v>
      </c>
    </row>
    <row r="252" spans="1:148" s="3" customFormat="1" ht="45" customHeight="1" x14ac:dyDescent="0.25">
      <c r="A252" s="54"/>
      <c r="B252" s="54">
        <v>177</v>
      </c>
      <c r="C252" s="218" t="s">
        <v>665</v>
      </c>
      <c r="D252" s="158" t="s">
        <v>666</v>
      </c>
      <c r="E252" s="64">
        <v>13916</v>
      </c>
      <c r="F252" s="65">
        <v>2.75</v>
      </c>
      <c r="G252" s="66"/>
      <c r="H252" s="119">
        <v>1</v>
      </c>
      <c r="I252" s="120"/>
      <c r="J252" s="127"/>
      <c r="K252" s="118">
        <v>1.4</v>
      </c>
      <c r="L252" s="118">
        <v>1.68</v>
      </c>
      <c r="M252" s="118">
        <v>2.23</v>
      </c>
      <c r="N252" s="121">
        <v>2.57</v>
      </c>
      <c r="O252" s="54"/>
      <c r="P252" s="70">
        <f t="shared" si="645"/>
        <v>0</v>
      </c>
      <c r="Q252" s="201"/>
      <c r="R252" s="70">
        <f t="shared" si="646"/>
        <v>0</v>
      </c>
      <c r="S252" s="54"/>
      <c r="T252" s="71">
        <f t="shared" si="647"/>
        <v>0</v>
      </c>
      <c r="U252" s="54"/>
      <c r="V252" s="70">
        <f t="shared" si="648"/>
        <v>0</v>
      </c>
      <c r="W252" s="54"/>
      <c r="X252" s="71">
        <f t="shared" si="649"/>
        <v>0</v>
      </c>
      <c r="Y252" s="54"/>
      <c r="Z252" s="70">
        <f t="shared" si="650"/>
        <v>0</v>
      </c>
      <c r="AA252" s="54"/>
      <c r="AB252" s="70">
        <f t="shared" si="651"/>
        <v>0</v>
      </c>
      <c r="AC252" s="70"/>
      <c r="AD252" s="70"/>
      <c r="AE252" s="54"/>
      <c r="AF252" s="70">
        <f t="shared" si="652"/>
        <v>0</v>
      </c>
      <c r="AG252" s="54"/>
      <c r="AH252" s="70">
        <f t="shared" si="653"/>
        <v>0</v>
      </c>
      <c r="AI252" s="54"/>
      <c r="AJ252" s="70">
        <f t="shared" si="654"/>
        <v>0</v>
      </c>
      <c r="AK252" s="54"/>
      <c r="AL252" s="70">
        <f t="shared" si="655"/>
        <v>0</v>
      </c>
      <c r="AM252" s="62"/>
      <c r="AN252" s="71">
        <f t="shared" si="656"/>
        <v>0</v>
      </c>
      <c r="AO252" s="54"/>
      <c r="AP252" s="70">
        <f t="shared" si="657"/>
        <v>0</v>
      </c>
      <c r="AQ252" s="54"/>
      <c r="AR252" s="70">
        <f t="shared" si="658"/>
        <v>0</v>
      </c>
      <c r="AS252" s="54"/>
      <c r="AT252" s="70">
        <f t="shared" si="659"/>
        <v>0</v>
      </c>
      <c r="AU252" s="54"/>
      <c r="AV252" s="70">
        <f t="shared" si="660"/>
        <v>0</v>
      </c>
      <c r="AW252" s="54"/>
      <c r="AX252" s="70">
        <f t="shared" si="661"/>
        <v>0</v>
      </c>
      <c r="AY252" s="54"/>
      <c r="AZ252" s="71">
        <f t="shared" si="662"/>
        <v>0</v>
      </c>
      <c r="BA252" s="54"/>
      <c r="BB252" s="70">
        <f t="shared" si="663"/>
        <v>0</v>
      </c>
      <c r="BC252" s="54"/>
      <c r="BD252" s="70">
        <f t="shared" si="664"/>
        <v>0</v>
      </c>
      <c r="BE252" s="54"/>
      <c r="BF252" s="70">
        <f t="shared" si="665"/>
        <v>0</v>
      </c>
      <c r="BG252" s="54"/>
      <c r="BH252" s="70">
        <f t="shared" si="666"/>
        <v>0</v>
      </c>
      <c r="BI252" s="54"/>
      <c r="BJ252" s="70">
        <f t="shared" si="667"/>
        <v>0</v>
      </c>
      <c r="BK252" s="54"/>
      <c r="BL252" s="70">
        <f t="shared" si="668"/>
        <v>0</v>
      </c>
      <c r="BM252" s="54"/>
      <c r="BN252" s="70">
        <f t="shared" si="669"/>
        <v>0</v>
      </c>
      <c r="BO252" s="54"/>
      <c r="BP252" s="70">
        <f t="shared" si="670"/>
        <v>0</v>
      </c>
      <c r="BQ252" s="54"/>
      <c r="BR252" s="70">
        <f t="shared" si="671"/>
        <v>0</v>
      </c>
      <c r="BS252" s="54"/>
      <c r="BT252" s="70">
        <f t="shared" si="672"/>
        <v>0</v>
      </c>
      <c r="BU252" s="54"/>
      <c r="BV252" s="70">
        <f t="shared" si="673"/>
        <v>0</v>
      </c>
      <c r="BW252" s="54"/>
      <c r="BX252" s="70">
        <f t="shared" si="674"/>
        <v>0</v>
      </c>
      <c r="BY252" s="203"/>
      <c r="BZ252" s="74">
        <f t="shared" si="675"/>
        <v>0</v>
      </c>
      <c r="CA252" s="54"/>
      <c r="CB252" s="70">
        <f t="shared" si="676"/>
        <v>0</v>
      </c>
      <c r="CC252" s="54"/>
      <c r="CD252" s="70">
        <f t="shared" si="677"/>
        <v>0</v>
      </c>
      <c r="CE252" s="54"/>
      <c r="CF252" s="70">
        <f t="shared" si="678"/>
        <v>0</v>
      </c>
      <c r="CG252" s="54"/>
      <c r="CH252" s="70">
        <f t="shared" si="679"/>
        <v>0</v>
      </c>
      <c r="CI252" s="54"/>
      <c r="CJ252" s="70">
        <f t="shared" si="680"/>
        <v>0</v>
      </c>
      <c r="CK252" s="54"/>
      <c r="CL252" s="70">
        <f t="shared" si="681"/>
        <v>0</v>
      </c>
      <c r="CM252" s="54"/>
      <c r="CN252" s="70">
        <f t="shared" si="682"/>
        <v>0</v>
      </c>
      <c r="CO252" s="54"/>
      <c r="CP252" s="70">
        <f t="shared" si="683"/>
        <v>0</v>
      </c>
      <c r="CQ252" s="54"/>
      <c r="CR252" s="70">
        <f t="shared" si="684"/>
        <v>0</v>
      </c>
      <c r="CS252" s="54"/>
      <c r="CT252" s="70">
        <f t="shared" si="685"/>
        <v>0</v>
      </c>
      <c r="CU252" s="54"/>
      <c r="CV252" s="70">
        <f t="shared" si="686"/>
        <v>0</v>
      </c>
      <c r="CW252" s="54"/>
      <c r="CX252" s="70">
        <f t="shared" si="687"/>
        <v>0</v>
      </c>
      <c r="CY252" s="54"/>
      <c r="CZ252" s="70">
        <f t="shared" si="688"/>
        <v>0</v>
      </c>
      <c r="DA252" s="54"/>
      <c r="DB252" s="70">
        <f t="shared" si="689"/>
        <v>0</v>
      </c>
      <c r="DC252" s="54"/>
      <c r="DD252" s="70">
        <f t="shared" si="690"/>
        <v>0</v>
      </c>
      <c r="DE252" s="54"/>
      <c r="DF252" s="70">
        <f t="shared" si="691"/>
        <v>0</v>
      </c>
      <c r="DG252" s="54"/>
      <c r="DH252" s="70">
        <f t="shared" si="692"/>
        <v>0</v>
      </c>
      <c r="DI252" s="54"/>
      <c r="DJ252" s="70">
        <f t="shared" si="693"/>
        <v>0</v>
      </c>
      <c r="DK252" s="54"/>
      <c r="DL252" s="70">
        <f t="shared" si="694"/>
        <v>0</v>
      </c>
      <c r="DM252" s="69"/>
      <c r="DN252" s="71">
        <f t="shared" si="641"/>
        <v>0</v>
      </c>
      <c r="DO252" s="54"/>
      <c r="DP252" s="70">
        <f t="shared" si="695"/>
        <v>0</v>
      </c>
      <c r="DQ252" s="54"/>
      <c r="DR252" s="70">
        <f t="shared" si="642"/>
        <v>0</v>
      </c>
      <c r="DS252" s="54"/>
      <c r="DT252" s="70">
        <f t="shared" si="696"/>
        <v>0</v>
      </c>
      <c r="DU252" s="54"/>
      <c r="DV252" s="70">
        <f t="shared" si="697"/>
        <v>0</v>
      </c>
      <c r="DW252" s="54"/>
      <c r="DX252" s="70">
        <f t="shared" si="698"/>
        <v>0</v>
      </c>
      <c r="DY252" s="54"/>
      <c r="DZ252" s="70">
        <f t="shared" si="699"/>
        <v>0</v>
      </c>
      <c r="EA252" s="54"/>
      <c r="EB252" s="70">
        <f t="shared" si="700"/>
        <v>0</v>
      </c>
      <c r="EC252" s="54"/>
      <c r="ED252" s="70">
        <f t="shared" si="701"/>
        <v>0</v>
      </c>
      <c r="EE252" s="54"/>
      <c r="EF252" s="70">
        <f t="shared" si="702"/>
        <v>0</v>
      </c>
      <c r="EG252" s="54"/>
      <c r="EH252" s="70">
        <f t="shared" si="703"/>
        <v>0</v>
      </c>
      <c r="EI252" s="69"/>
      <c r="EJ252" s="70">
        <f t="shared" si="704"/>
        <v>0</v>
      </c>
      <c r="EK252" s="69"/>
      <c r="EL252" s="70">
        <f t="shared" si="643"/>
        <v>0</v>
      </c>
      <c r="EM252" s="69"/>
      <c r="EN252" s="70"/>
      <c r="EO252" s="75"/>
      <c r="EP252" s="75"/>
      <c r="EQ252" s="76">
        <f t="shared" si="644"/>
        <v>0</v>
      </c>
      <c r="ER252" s="76">
        <f t="shared" si="644"/>
        <v>0</v>
      </c>
    </row>
    <row r="253" spans="1:148" s="3" customFormat="1" ht="43.5" customHeight="1" x14ac:dyDescent="0.25">
      <c r="A253" s="54"/>
      <c r="B253" s="54">
        <v>178</v>
      </c>
      <c r="C253" s="218" t="s">
        <v>667</v>
      </c>
      <c r="D253" s="158" t="s">
        <v>668</v>
      </c>
      <c r="E253" s="64">
        <v>13916</v>
      </c>
      <c r="F253" s="65">
        <v>2.35</v>
      </c>
      <c r="G253" s="66"/>
      <c r="H253" s="119">
        <v>1</v>
      </c>
      <c r="I253" s="120"/>
      <c r="J253" s="127"/>
      <c r="K253" s="118">
        <v>1.4</v>
      </c>
      <c r="L253" s="118">
        <v>1.68</v>
      </c>
      <c r="M253" s="118">
        <v>2.23</v>
      </c>
      <c r="N253" s="121">
        <v>2.57</v>
      </c>
      <c r="O253" s="54"/>
      <c r="P253" s="70">
        <f t="shared" si="645"/>
        <v>0</v>
      </c>
      <c r="Q253" s="201"/>
      <c r="R253" s="70">
        <f t="shared" si="646"/>
        <v>0</v>
      </c>
      <c r="S253" s="54"/>
      <c r="T253" s="71">
        <f t="shared" si="647"/>
        <v>0</v>
      </c>
      <c r="U253" s="54"/>
      <c r="V253" s="70">
        <f t="shared" si="648"/>
        <v>0</v>
      </c>
      <c r="W253" s="54"/>
      <c r="X253" s="71">
        <f t="shared" si="649"/>
        <v>0</v>
      </c>
      <c r="Y253" s="54"/>
      <c r="Z253" s="70">
        <f t="shared" si="650"/>
        <v>0</v>
      </c>
      <c r="AA253" s="54"/>
      <c r="AB253" s="70">
        <f t="shared" si="651"/>
        <v>0</v>
      </c>
      <c r="AC253" s="70"/>
      <c r="AD253" s="70"/>
      <c r="AE253" s="54"/>
      <c r="AF253" s="70">
        <f t="shared" si="652"/>
        <v>0</v>
      </c>
      <c r="AG253" s="54"/>
      <c r="AH253" s="70">
        <f t="shared" si="653"/>
        <v>0</v>
      </c>
      <c r="AI253" s="54"/>
      <c r="AJ253" s="70">
        <f t="shared" si="654"/>
        <v>0</v>
      </c>
      <c r="AK253" s="54"/>
      <c r="AL253" s="70">
        <f t="shared" si="655"/>
        <v>0</v>
      </c>
      <c r="AM253" s="62"/>
      <c r="AN253" s="71">
        <f t="shared" si="656"/>
        <v>0</v>
      </c>
      <c r="AO253" s="54"/>
      <c r="AP253" s="70">
        <f t="shared" si="657"/>
        <v>0</v>
      </c>
      <c r="AQ253" s="54"/>
      <c r="AR253" s="70">
        <f t="shared" si="658"/>
        <v>0</v>
      </c>
      <c r="AS253" s="54"/>
      <c r="AT253" s="70">
        <f t="shared" si="659"/>
        <v>0</v>
      </c>
      <c r="AU253" s="54"/>
      <c r="AV253" s="70">
        <f t="shared" si="660"/>
        <v>0</v>
      </c>
      <c r="AW253" s="54"/>
      <c r="AX253" s="70">
        <f t="shared" si="661"/>
        <v>0</v>
      </c>
      <c r="AY253" s="54"/>
      <c r="AZ253" s="71">
        <f t="shared" si="662"/>
        <v>0</v>
      </c>
      <c r="BA253" s="54"/>
      <c r="BB253" s="70">
        <f t="shared" si="663"/>
        <v>0</v>
      </c>
      <c r="BC253" s="54"/>
      <c r="BD253" s="70">
        <f t="shared" si="664"/>
        <v>0</v>
      </c>
      <c r="BE253" s="54"/>
      <c r="BF253" s="70">
        <f t="shared" si="665"/>
        <v>0</v>
      </c>
      <c r="BG253" s="54"/>
      <c r="BH253" s="70">
        <f t="shared" si="666"/>
        <v>0</v>
      </c>
      <c r="BI253" s="54"/>
      <c r="BJ253" s="70">
        <f t="shared" si="667"/>
        <v>0</v>
      </c>
      <c r="BK253" s="54"/>
      <c r="BL253" s="70">
        <f t="shared" si="668"/>
        <v>0</v>
      </c>
      <c r="BM253" s="54"/>
      <c r="BN253" s="70">
        <f t="shared" si="669"/>
        <v>0</v>
      </c>
      <c r="BO253" s="54"/>
      <c r="BP253" s="70">
        <f t="shared" si="670"/>
        <v>0</v>
      </c>
      <c r="BQ253" s="54"/>
      <c r="BR253" s="70">
        <f t="shared" si="671"/>
        <v>0</v>
      </c>
      <c r="BS253" s="54"/>
      <c r="BT253" s="70">
        <f t="shared" si="672"/>
        <v>0</v>
      </c>
      <c r="BU253" s="54"/>
      <c r="BV253" s="70">
        <f t="shared" si="673"/>
        <v>0</v>
      </c>
      <c r="BW253" s="54"/>
      <c r="BX253" s="70">
        <f t="shared" si="674"/>
        <v>0</v>
      </c>
      <c r="BY253" s="203"/>
      <c r="BZ253" s="74">
        <f t="shared" si="675"/>
        <v>0</v>
      </c>
      <c r="CA253" s="54"/>
      <c r="CB253" s="70">
        <f t="shared" si="676"/>
        <v>0</v>
      </c>
      <c r="CC253" s="54"/>
      <c r="CD253" s="70">
        <f t="shared" si="677"/>
        <v>0</v>
      </c>
      <c r="CE253" s="54"/>
      <c r="CF253" s="70">
        <f t="shared" si="678"/>
        <v>0</v>
      </c>
      <c r="CG253" s="54"/>
      <c r="CH253" s="70">
        <f t="shared" si="679"/>
        <v>0</v>
      </c>
      <c r="CI253" s="54"/>
      <c r="CJ253" s="70">
        <f t="shared" si="680"/>
        <v>0</v>
      </c>
      <c r="CK253" s="54"/>
      <c r="CL253" s="70">
        <f t="shared" si="681"/>
        <v>0</v>
      </c>
      <c r="CM253" s="54"/>
      <c r="CN253" s="70">
        <f t="shared" si="682"/>
        <v>0</v>
      </c>
      <c r="CO253" s="54"/>
      <c r="CP253" s="70">
        <f t="shared" si="683"/>
        <v>0</v>
      </c>
      <c r="CQ253" s="54"/>
      <c r="CR253" s="70">
        <f t="shared" si="684"/>
        <v>0</v>
      </c>
      <c r="CS253" s="54"/>
      <c r="CT253" s="70">
        <f t="shared" si="685"/>
        <v>0</v>
      </c>
      <c r="CU253" s="54"/>
      <c r="CV253" s="70">
        <f t="shared" si="686"/>
        <v>0</v>
      </c>
      <c r="CW253" s="54"/>
      <c r="CX253" s="70">
        <f t="shared" si="687"/>
        <v>0</v>
      </c>
      <c r="CY253" s="54"/>
      <c r="CZ253" s="70">
        <f t="shared" si="688"/>
        <v>0</v>
      </c>
      <c r="DA253" s="54"/>
      <c r="DB253" s="70">
        <f t="shared" si="689"/>
        <v>0</v>
      </c>
      <c r="DC253" s="54"/>
      <c r="DD253" s="70">
        <f t="shared" si="690"/>
        <v>0</v>
      </c>
      <c r="DE253" s="54"/>
      <c r="DF253" s="70">
        <f t="shared" si="691"/>
        <v>0</v>
      </c>
      <c r="DG253" s="54"/>
      <c r="DH253" s="70">
        <f t="shared" si="692"/>
        <v>0</v>
      </c>
      <c r="DI253" s="54"/>
      <c r="DJ253" s="70">
        <f t="shared" si="693"/>
        <v>0</v>
      </c>
      <c r="DK253" s="54"/>
      <c r="DL253" s="70">
        <f t="shared" si="694"/>
        <v>0</v>
      </c>
      <c r="DM253" s="69"/>
      <c r="DN253" s="71">
        <f t="shared" si="641"/>
        <v>0</v>
      </c>
      <c r="DO253" s="54"/>
      <c r="DP253" s="70">
        <f t="shared" si="695"/>
        <v>0</v>
      </c>
      <c r="DQ253" s="54"/>
      <c r="DR253" s="70">
        <f t="shared" si="642"/>
        <v>0</v>
      </c>
      <c r="DS253" s="54"/>
      <c r="DT253" s="70">
        <f t="shared" si="696"/>
        <v>0</v>
      </c>
      <c r="DU253" s="54"/>
      <c r="DV253" s="70">
        <f t="shared" si="697"/>
        <v>0</v>
      </c>
      <c r="DW253" s="54"/>
      <c r="DX253" s="70">
        <f t="shared" si="698"/>
        <v>0</v>
      </c>
      <c r="DY253" s="54"/>
      <c r="DZ253" s="70">
        <f t="shared" si="699"/>
        <v>0</v>
      </c>
      <c r="EA253" s="54"/>
      <c r="EB253" s="70">
        <f t="shared" si="700"/>
        <v>0</v>
      </c>
      <c r="EC253" s="54"/>
      <c r="ED253" s="70">
        <f t="shared" si="701"/>
        <v>0</v>
      </c>
      <c r="EE253" s="54"/>
      <c r="EF253" s="70">
        <f t="shared" si="702"/>
        <v>0</v>
      </c>
      <c r="EG253" s="54"/>
      <c r="EH253" s="70">
        <f t="shared" si="703"/>
        <v>0</v>
      </c>
      <c r="EI253" s="69"/>
      <c r="EJ253" s="70">
        <f t="shared" si="704"/>
        <v>0</v>
      </c>
      <c r="EK253" s="69"/>
      <c r="EL253" s="70">
        <f t="shared" si="643"/>
        <v>0</v>
      </c>
      <c r="EM253" s="69"/>
      <c r="EN253" s="70"/>
      <c r="EO253" s="75"/>
      <c r="EP253" s="75"/>
      <c r="EQ253" s="76">
        <f t="shared" si="644"/>
        <v>0</v>
      </c>
      <c r="ER253" s="76">
        <f t="shared" si="644"/>
        <v>0</v>
      </c>
    </row>
    <row r="254" spans="1:148" s="3" customFormat="1" ht="43.5" customHeight="1" x14ac:dyDescent="0.25">
      <c r="A254" s="54"/>
      <c r="B254" s="54">
        <v>179</v>
      </c>
      <c r="C254" s="218" t="s">
        <v>669</v>
      </c>
      <c r="D254" s="158" t="s">
        <v>670</v>
      </c>
      <c r="E254" s="64">
        <v>13916</v>
      </c>
      <c r="F254" s="65">
        <v>1.76</v>
      </c>
      <c r="G254" s="66"/>
      <c r="H254" s="119">
        <v>1</v>
      </c>
      <c r="I254" s="120"/>
      <c r="J254" s="127"/>
      <c r="K254" s="118">
        <v>1.4</v>
      </c>
      <c r="L254" s="118">
        <v>1.68</v>
      </c>
      <c r="M254" s="118">
        <v>2.23</v>
      </c>
      <c r="N254" s="121">
        <v>2.57</v>
      </c>
      <c r="O254" s="54"/>
      <c r="P254" s="70"/>
      <c r="Q254" s="201"/>
      <c r="R254" s="70"/>
      <c r="S254" s="54"/>
      <c r="T254" s="71"/>
      <c r="U254" s="54"/>
      <c r="V254" s="70"/>
      <c r="W254" s="54"/>
      <c r="X254" s="71"/>
      <c r="Y254" s="54"/>
      <c r="Z254" s="70"/>
      <c r="AA254" s="54"/>
      <c r="AB254" s="70"/>
      <c r="AC254" s="70"/>
      <c r="AD254" s="70"/>
      <c r="AE254" s="54"/>
      <c r="AF254" s="70"/>
      <c r="AG254" s="54"/>
      <c r="AH254" s="70"/>
      <c r="AI254" s="54"/>
      <c r="AJ254" s="70"/>
      <c r="AK254" s="54"/>
      <c r="AL254" s="70"/>
      <c r="AM254" s="62"/>
      <c r="AN254" s="71"/>
      <c r="AO254" s="54"/>
      <c r="AP254" s="70"/>
      <c r="AQ254" s="54"/>
      <c r="AR254" s="70"/>
      <c r="AS254" s="54"/>
      <c r="AT254" s="70"/>
      <c r="AU254" s="54"/>
      <c r="AV254" s="70"/>
      <c r="AW254" s="54"/>
      <c r="AX254" s="70"/>
      <c r="AY254" s="54"/>
      <c r="AZ254" s="71">
        <f t="shared" si="662"/>
        <v>0</v>
      </c>
      <c r="BA254" s="54"/>
      <c r="BB254" s="70"/>
      <c r="BC254" s="54"/>
      <c r="BD254" s="70"/>
      <c r="BE254" s="54"/>
      <c r="BF254" s="70"/>
      <c r="BG254" s="54"/>
      <c r="BH254" s="70"/>
      <c r="BI254" s="54"/>
      <c r="BJ254" s="70"/>
      <c r="BK254" s="54"/>
      <c r="BL254" s="70"/>
      <c r="BM254" s="54"/>
      <c r="BN254" s="70"/>
      <c r="BO254" s="54"/>
      <c r="BP254" s="70"/>
      <c r="BQ254" s="54"/>
      <c r="BR254" s="70"/>
      <c r="BS254" s="54"/>
      <c r="BT254" s="70"/>
      <c r="BU254" s="54"/>
      <c r="BV254" s="70"/>
      <c r="BW254" s="54"/>
      <c r="BX254" s="70"/>
      <c r="BY254" s="203"/>
      <c r="BZ254" s="74"/>
      <c r="CA254" s="54"/>
      <c r="CB254" s="70"/>
      <c r="CC254" s="54"/>
      <c r="CD254" s="70"/>
      <c r="CE254" s="54"/>
      <c r="CF254" s="70"/>
      <c r="CG254" s="54"/>
      <c r="CH254" s="70"/>
      <c r="CI254" s="54"/>
      <c r="CJ254" s="70"/>
      <c r="CK254" s="54"/>
      <c r="CL254" s="70"/>
      <c r="CM254" s="54"/>
      <c r="CN254" s="70"/>
      <c r="CO254" s="54"/>
      <c r="CP254" s="70"/>
      <c r="CQ254" s="54"/>
      <c r="CR254" s="70"/>
      <c r="CS254" s="54"/>
      <c r="CT254" s="70"/>
      <c r="CU254" s="54"/>
      <c r="CV254" s="70"/>
      <c r="CW254" s="54"/>
      <c r="CX254" s="70"/>
      <c r="CY254" s="54"/>
      <c r="CZ254" s="70"/>
      <c r="DA254" s="54"/>
      <c r="DB254" s="70"/>
      <c r="DC254" s="54"/>
      <c r="DD254" s="70"/>
      <c r="DE254" s="54"/>
      <c r="DF254" s="70"/>
      <c r="DG254" s="54"/>
      <c r="DH254" s="70"/>
      <c r="DI254" s="54"/>
      <c r="DJ254" s="70"/>
      <c r="DK254" s="54"/>
      <c r="DL254" s="70"/>
      <c r="DM254" s="69"/>
      <c r="DN254" s="71"/>
      <c r="DO254" s="54"/>
      <c r="DP254" s="70"/>
      <c r="DQ254" s="54"/>
      <c r="DR254" s="70"/>
      <c r="DS254" s="54"/>
      <c r="DT254" s="70"/>
      <c r="DU254" s="54"/>
      <c r="DV254" s="70"/>
      <c r="DW254" s="54"/>
      <c r="DX254" s="70"/>
      <c r="DY254" s="54"/>
      <c r="DZ254" s="70"/>
      <c r="EA254" s="54"/>
      <c r="EB254" s="70"/>
      <c r="EC254" s="54"/>
      <c r="ED254" s="70"/>
      <c r="EE254" s="54"/>
      <c r="EF254" s="70"/>
      <c r="EG254" s="54"/>
      <c r="EH254" s="70"/>
      <c r="EI254" s="69"/>
      <c r="EJ254" s="70"/>
      <c r="EK254" s="69"/>
      <c r="EL254" s="70">
        <f t="shared" si="643"/>
        <v>0</v>
      </c>
      <c r="EM254" s="69"/>
      <c r="EN254" s="70"/>
      <c r="EO254" s="75"/>
      <c r="EP254" s="75"/>
      <c r="EQ254" s="76">
        <f t="shared" si="644"/>
        <v>0</v>
      </c>
      <c r="ER254" s="76">
        <f t="shared" si="644"/>
        <v>0</v>
      </c>
    </row>
    <row r="255" spans="1:148" s="3" customFormat="1" ht="43.5" customHeight="1" x14ac:dyDescent="0.25">
      <c r="A255" s="54"/>
      <c r="B255" s="54">
        <v>180</v>
      </c>
      <c r="C255" s="218" t="s">
        <v>671</v>
      </c>
      <c r="D255" s="158" t="s">
        <v>672</v>
      </c>
      <c r="E255" s="64">
        <v>13916</v>
      </c>
      <c r="F255" s="65">
        <v>1.51</v>
      </c>
      <c r="G255" s="66"/>
      <c r="H255" s="119">
        <v>1</v>
      </c>
      <c r="I255" s="120"/>
      <c r="J255" s="127"/>
      <c r="K255" s="118">
        <v>1.4</v>
      </c>
      <c r="L255" s="118">
        <v>1.68</v>
      </c>
      <c r="M255" s="118">
        <v>2.23</v>
      </c>
      <c r="N255" s="121">
        <v>2.57</v>
      </c>
      <c r="O255" s="54"/>
      <c r="P255" s="70"/>
      <c r="Q255" s="201"/>
      <c r="R255" s="70"/>
      <c r="S255" s="54"/>
      <c r="T255" s="71"/>
      <c r="U255" s="54"/>
      <c r="V255" s="70"/>
      <c r="W255" s="54"/>
      <c r="X255" s="71"/>
      <c r="Y255" s="54"/>
      <c r="Z255" s="70"/>
      <c r="AA255" s="54"/>
      <c r="AB255" s="70"/>
      <c r="AC255" s="70"/>
      <c r="AD255" s="70"/>
      <c r="AE255" s="54"/>
      <c r="AF255" s="70"/>
      <c r="AG255" s="54"/>
      <c r="AH255" s="70"/>
      <c r="AI255" s="54"/>
      <c r="AJ255" s="70"/>
      <c r="AK255" s="54"/>
      <c r="AL255" s="70"/>
      <c r="AM255" s="62"/>
      <c r="AN255" s="71"/>
      <c r="AO255" s="54"/>
      <c r="AP255" s="70"/>
      <c r="AQ255" s="54"/>
      <c r="AR255" s="70"/>
      <c r="AS255" s="54"/>
      <c r="AT255" s="70"/>
      <c r="AU255" s="54"/>
      <c r="AV255" s="70"/>
      <c r="AW255" s="54"/>
      <c r="AX255" s="70"/>
      <c r="AY255" s="54"/>
      <c r="AZ255" s="71">
        <f t="shared" si="662"/>
        <v>0</v>
      </c>
      <c r="BA255" s="54"/>
      <c r="BB255" s="70"/>
      <c r="BC255" s="54"/>
      <c r="BD255" s="70"/>
      <c r="BE255" s="54"/>
      <c r="BF255" s="70"/>
      <c r="BG255" s="54"/>
      <c r="BH255" s="70"/>
      <c r="BI255" s="54"/>
      <c r="BJ255" s="70"/>
      <c r="BK255" s="54"/>
      <c r="BL255" s="70"/>
      <c r="BM255" s="54"/>
      <c r="BN255" s="70"/>
      <c r="BO255" s="54"/>
      <c r="BP255" s="70"/>
      <c r="BQ255" s="54"/>
      <c r="BR255" s="70"/>
      <c r="BS255" s="54"/>
      <c r="BT255" s="70"/>
      <c r="BU255" s="54"/>
      <c r="BV255" s="70"/>
      <c r="BW255" s="54"/>
      <c r="BX255" s="70"/>
      <c r="BY255" s="203"/>
      <c r="BZ255" s="74"/>
      <c r="CA255" s="54"/>
      <c r="CB255" s="70"/>
      <c r="CC255" s="54"/>
      <c r="CD255" s="70"/>
      <c r="CE255" s="54"/>
      <c r="CF255" s="70"/>
      <c r="CG255" s="54"/>
      <c r="CH255" s="70"/>
      <c r="CI255" s="54"/>
      <c r="CJ255" s="70"/>
      <c r="CK255" s="54"/>
      <c r="CL255" s="70"/>
      <c r="CM255" s="54"/>
      <c r="CN255" s="70"/>
      <c r="CO255" s="54"/>
      <c r="CP255" s="70"/>
      <c r="CQ255" s="54"/>
      <c r="CR255" s="70"/>
      <c r="CS255" s="54"/>
      <c r="CT255" s="70"/>
      <c r="CU255" s="54"/>
      <c r="CV255" s="70"/>
      <c r="CW255" s="54"/>
      <c r="CX255" s="70"/>
      <c r="CY255" s="54"/>
      <c r="CZ255" s="70"/>
      <c r="DA255" s="54"/>
      <c r="DB255" s="70"/>
      <c r="DC255" s="54"/>
      <c r="DD255" s="70"/>
      <c r="DE255" s="54"/>
      <c r="DF255" s="70"/>
      <c r="DG255" s="54"/>
      <c r="DH255" s="70"/>
      <c r="DI255" s="54"/>
      <c r="DJ255" s="70"/>
      <c r="DK255" s="54"/>
      <c r="DL255" s="70"/>
      <c r="DM255" s="69"/>
      <c r="DN255" s="71"/>
      <c r="DO255" s="54"/>
      <c r="DP255" s="70"/>
      <c r="DQ255" s="54"/>
      <c r="DR255" s="70"/>
      <c r="DS255" s="54"/>
      <c r="DT255" s="70"/>
      <c r="DU255" s="54"/>
      <c r="DV255" s="70"/>
      <c r="DW255" s="54"/>
      <c r="DX255" s="70"/>
      <c r="DY255" s="54"/>
      <c r="DZ255" s="70"/>
      <c r="EA255" s="54"/>
      <c r="EB255" s="70"/>
      <c r="EC255" s="54"/>
      <c r="ED255" s="70"/>
      <c r="EE255" s="54"/>
      <c r="EF255" s="70"/>
      <c r="EG255" s="54"/>
      <c r="EH255" s="70"/>
      <c r="EI255" s="69"/>
      <c r="EJ255" s="70"/>
      <c r="EK255" s="69"/>
      <c r="EL255" s="70">
        <f t="shared" si="643"/>
        <v>0</v>
      </c>
      <c r="EM255" s="69"/>
      <c r="EN255" s="70"/>
      <c r="EO255" s="75"/>
      <c r="EP255" s="75"/>
      <c r="EQ255" s="76">
        <f t="shared" si="644"/>
        <v>0</v>
      </c>
      <c r="ER255" s="76">
        <f t="shared" si="644"/>
        <v>0</v>
      </c>
    </row>
    <row r="256" spans="1:148" s="3" customFormat="1" ht="43.5" customHeight="1" x14ac:dyDescent="0.25">
      <c r="A256" s="54"/>
      <c r="B256" s="54">
        <v>181</v>
      </c>
      <c r="C256" s="218" t="s">
        <v>673</v>
      </c>
      <c r="D256" s="158" t="s">
        <v>674</v>
      </c>
      <c r="E256" s="64">
        <v>13916</v>
      </c>
      <c r="F256" s="169">
        <v>1</v>
      </c>
      <c r="G256" s="66"/>
      <c r="H256" s="119">
        <v>1</v>
      </c>
      <c r="I256" s="120"/>
      <c r="J256" s="127"/>
      <c r="K256" s="118">
        <v>1.4</v>
      </c>
      <c r="L256" s="118">
        <v>1.68</v>
      </c>
      <c r="M256" s="118">
        <v>2.23</v>
      </c>
      <c r="N256" s="121">
        <v>2.57</v>
      </c>
      <c r="O256" s="54"/>
      <c r="P256" s="70"/>
      <c r="Q256" s="201"/>
      <c r="R256" s="70"/>
      <c r="S256" s="54"/>
      <c r="T256" s="71"/>
      <c r="U256" s="54"/>
      <c r="V256" s="70"/>
      <c r="W256" s="54"/>
      <c r="X256" s="71"/>
      <c r="Y256" s="54"/>
      <c r="Z256" s="70"/>
      <c r="AA256" s="54"/>
      <c r="AB256" s="70"/>
      <c r="AC256" s="70"/>
      <c r="AD256" s="70"/>
      <c r="AE256" s="54"/>
      <c r="AF256" s="70"/>
      <c r="AG256" s="54"/>
      <c r="AH256" s="70"/>
      <c r="AI256" s="54"/>
      <c r="AJ256" s="70"/>
      <c r="AK256" s="54"/>
      <c r="AL256" s="70"/>
      <c r="AM256" s="62"/>
      <c r="AN256" s="71"/>
      <c r="AO256" s="54"/>
      <c r="AP256" s="70"/>
      <c r="AQ256" s="54"/>
      <c r="AR256" s="70"/>
      <c r="AS256" s="54"/>
      <c r="AT256" s="70"/>
      <c r="AU256" s="54"/>
      <c r="AV256" s="70"/>
      <c r="AW256" s="54"/>
      <c r="AX256" s="70"/>
      <c r="AY256" s="54"/>
      <c r="AZ256" s="71">
        <f t="shared" si="662"/>
        <v>0</v>
      </c>
      <c r="BA256" s="54"/>
      <c r="BB256" s="70"/>
      <c r="BC256" s="54"/>
      <c r="BD256" s="70"/>
      <c r="BE256" s="54"/>
      <c r="BF256" s="70"/>
      <c r="BG256" s="54"/>
      <c r="BH256" s="70"/>
      <c r="BI256" s="54"/>
      <c r="BJ256" s="70"/>
      <c r="BK256" s="54"/>
      <c r="BL256" s="70"/>
      <c r="BM256" s="54"/>
      <c r="BN256" s="70"/>
      <c r="BO256" s="54"/>
      <c r="BP256" s="70"/>
      <c r="BQ256" s="54"/>
      <c r="BR256" s="70"/>
      <c r="BS256" s="54"/>
      <c r="BT256" s="70"/>
      <c r="BU256" s="54"/>
      <c r="BV256" s="70"/>
      <c r="BW256" s="54"/>
      <c r="BX256" s="70"/>
      <c r="BY256" s="203"/>
      <c r="BZ256" s="74"/>
      <c r="CA256" s="54"/>
      <c r="CB256" s="70"/>
      <c r="CC256" s="54"/>
      <c r="CD256" s="70"/>
      <c r="CE256" s="54"/>
      <c r="CF256" s="70"/>
      <c r="CG256" s="54"/>
      <c r="CH256" s="70"/>
      <c r="CI256" s="54"/>
      <c r="CJ256" s="70"/>
      <c r="CK256" s="54"/>
      <c r="CL256" s="70"/>
      <c r="CM256" s="54"/>
      <c r="CN256" s="70"/>
      <c r="CO256" s="54"/>
      <c r="CP256" s="70"/>
      <c r="CQ256" s="54"/>
      <c r="CR256" s="70"/>
      <c r="CS256" s="54"/>
      <c r="CT256" s="70"/>
      <c r="CU256" s="54"/>
      <c r="CV256" s="70"/>
      <c r="CW256" s="54"/>
      <c r="CX256" s="70"/>
      <c r="CY256" s="54"/>
      <c r="CZ256" s="70"/>
      <c r="DA256" s="54"/>
      <c r="DB256" s="70"/>
      <c r="DC256" s="54"/>
      <c r="DD256" s="70"/>
      <c r="DE256" s="54"/>
      <c r="DF256" s="70"/>
      <c r="DG256" s="54"/>
      <c r="DH256" s="70"/>
      <c r="DI256" s="54"/>
      <c r="DJ256" s="70"/>
      <c r="DK256" s="54"/>
      <c r="DL256" s="70"/>
      <c r="DM256" s="69"/>
      <c r="DN256" s="71"/>
      <c r="DO256" s="54"/>
      <c r="DP256" s="70"/>
      <c r="DQ256" s="54"/>
      <c r="DR256" s="70"/>
      <c r="DS256" s="54"/>
      <c r="DT256" s="70"/>
      <c r="DU256" s="54"/>
      <c r="DV256" s="70"/>
      <c r="DW256" s="54"/>
      <c r="DX256" s="70"/>
      <c r="DY256" s="54"/>
      <c r="DZ256" s="70"/>
      <c r="EA256" s="54"/>
      <c r="EB256" s="70"/>
      <c r="EC256" s="54"/>
      <c r="ED256" s="70"/>
      <c r="EE256" s="54"/>
      <c r="EF256" s="70"/>
      <c r="EG256" s="54"/>
      <c r="EH256" s="70"/>
      <c r="EI256" s="69"/>
      <c r="EJ256" s="70"/>
      <c r="EK256" s="69">
        <v>88</v>
      </c>
      <c r="EL256" s="70">
        <f t="shared" si="643"/>
        <v>1714451.2</v>
      </c>
      <c r="EM256" s="69"/>
      <c r="EN256" s="70"/>
      <c r="EO256" s="75"/>
      <c r="EP256" s="75"/>
      <c r="EQ256" s="76">
        <f t="shared" si="644"/>
        <v>88</v>
      </c>
      <c r="ER256" s="76">
        <f t="shared" si="644"/>
        <v>1714451.2</v>
      </c>
    </row>
    <row r="257" spans="1:148" s="3" customFormat="1" ht="43.5" customHeight="1" x14ac:dyDescent="0.25">
      <c r="A257" s="54"/>
      <c r="B257" s="54">
        <v>182</v>
      </c>
      <c r="C257" s="218" t="s">
        <v>675</v>
      </c>
      <c r="D257" s="158" t="s">
        <v>676</v>
      </c>
      <c r="E257" s="64">
        <v>13916</v>
      </c>
      <c r="F257" s="65">
        <v>1.4</v>
      </c>
      <c r="G257" s="66"/>
      <c r="H257" s="119">
        <v>1</v>
      </c>
      <c r="I257" s="120"/>
      <c r="J257" s="127"/>
      <c r="K257" s="118">
        <v>1.4</v>
      </c>
      <c r="L257" s="118">
        <v>1.68</v>
      </c>
      <c r="M257" s="118">
        <v>2.23</v>
      </c>
      <c r="N257" s="121">
        <v>2.57</v>
      </c>
      <c r="O257" s="54"/>
      <c r="P257" s="70"/>
      <c r="Q257" s="201"/>
      <c r="R257" s="70"/>
      <c r="S257" s="54"/>
      <c r="T257" s="71"/>
      <c r="U257" s="54"/>
      <c r="V257" s="70"/>
      <c r="W257" s="54"/>
      <c r="X257" s="71"/>
      <c r="Y257" s="54"/>
      <c r="Z257" s="70"/>
      <c r="AA257" s="54"/>
      <c r="AB257" s="70"/>
      <c r="AC257" s="70"/>
      <c r="AD257" s="70"/>
      <c r="AE257" s="54"/>
      <c r="AF257" s="70"/>
      <c r="AG257" s="54"/>
      <c r="AH257" s="70"/>
      <c r="AI257" s="54"/>
      <c r="AJ257" s="70"/>
      <c r="AK257" s="54"/>
      <c r="AL257" s="70"/>
      <c r="AM257" s="62"/>
      <c r="AN257" s="71"/>
      <c r="AO257" s="54"/>
      <c r="AP257" s="70"/>
      <c r="AQ257" s="54"/>
      <c r="AR257" s="70"/>
      <c r="AS257" s="54"/>
      <c r="AT257" s="70"/>
      <c r="AU257" s="54"/>
      <c r="AV257" s="70"/>
      <c r="AW257" s="54"/>
      <c r="AX257" s="70"/>
      <c r="AY257" s="54"/>
      <c r="AZ257" s="71">
        <f t="shared" si="662"/>
        <v>0</v>
      </c>
      <c r="BA257" s="54"/>
      <c r="BB257" s="70"/>
      <c r="BC257" s="54"/>
      <c r="BD257" s="70"/>
      <c r="BE257" s="54"/>
      <c r="BF257" s="70"/>
      <c r="BG257" s="54"/>
      <c r="BH257" s="70"/>
      <c r="BI257" s="54"/>
      <c r="BJ257" s="70"/>
      <c r="BK257" s="54"/>
      <c r="BL257" s="70"/>
      <c r="BM257" s="54"/>
      <c r="BN257" s="70"/>
      <c r="BO257" s="54"/>
      <c r="BP257" s="70"/>
      <c r="BQ257" s="54"/>
      <c r="BR257" s="70"/>
      <c r="BS257" s="54"/>
      <c r="BT257" s="70"/>
      <c r="BU257" s="54"/>
      <c r="BV257" s="70"/>
      <c r="BW257" s="54"/>
      <c r="BX257" s="70"/>
      <c r="BY257" s="203"/>
      <c r="BZ257" s="74"/>
      <c r="CA257" s="54"/>
      <c r="CB257" s="70"/>
      <c r="CC257" s="54"/>
      <c r="CD257" s="70"/>
      <c r="CE257" s="54"/>
      <c r="CF257" s="70"/>
      <c r="CG257" s="54"/>
      <c r="CH257" s="70"/>
      <c r="CI257" s="54"/>
      <c r="CJ257" s="70"/>
      <c r="CK257" s="54"/>
      <c r="CL257" s="70"/>
      <c r="CM257" s="54"/>
      <c r="CN257" s="70"/>
      <c r="CO257" s="54"/>
      <c r="CP257" s="70"/>
      <c r="CQ257" s="54"/>
      <c r="CR257" s="70"/>
      <c r="CS257" s="54"/>
      <c r="CT257" s="70"/>
      <c r="CU257" s="54"/>
      <c r="CV257" s="70"/>
      <c r="CW257" s="54"/>
      <c r="CX257" s="70"/>
      <c r="CY257" s="54"/>
      <c r="CZ257" s="70"/>
      <c r="DA257" s="54"/>
      <c r="DB257" s="70"/>
      <c r="DC257" s="54"/>
      <c r="DD257" s="70"/>
      <c r="DE257" s="54"/>
      <c r="DF257" s="70"/>
      <c r="DG257" s="54"/>
      <c r="DH257" s="70"/>
      <c r="DI257" s="54"/>
      <c r="DJ257" s="70"/>
      <c r="DK257" s="54"/>
      <c r="DL257" s="70"/>
      <c r="DM257" s="69"/>
      <c r="DN257" s="71"/>
      <c r="DO257" s="54"/>
      <c r="DP257" s="70"/>
      <c r="DQ257" s="54"/>
      <c r="DR257" s="70"/>
      <c r="DS257" s="54"/>
      <c r="DT257" s="70"/>
      <c r="DU257" s="54"/>
      <c r="DV257" s="70"/>
      <c r="DW257" s="54"/>
      <c r="DX257" s="70"/>
      <c r="DY257" s="54"/>
      <c r="DZ257" s="70"/>
      <c r="EA257" s="54"/>
      <c r="EB257" s="70"/>
      <c r="EC257" s="54"/>
      <c r="ED257" s="70"/>
      <c r="EE257" s="54"/>
      <c r="EF257" s="70"/>
      <c r="EG257" s="54"/>
      <c r="EH257" s="70"/>
      <c r="EI257" s="69"/>
      <c r="EJ257" s="70"/>
      <c r="EK257" s="69">
        <v>9</v>
      </c>
      <c r="EL257" s="70">
        <f t="shared" si="643"/>
        <v>245478.23999999996</v>
      </c>
      <c r="EM257" s="69"/>
      <c r="EN257" s="70"/>
      <c r="EO257" s="75"/>
      <c r="EP257" s="75"/>
      <c r="EQ257" s="76">
        <f t="shared" si="644"/>
        <v>9</v>
      </c>
      <c r="ER257" s="76">
        <f t="shared" si="644"/>
        <v>245478.23999999996</v>
      </c>
    </row>
    <row r="258" spans="1:148" s="132" customFormat="1" ht="19.5" customHeight="1" x14ac:dyDescent="0.25">
      <c r="A258" s="268" t="s">
        <v>683</v>
      </c>
      <c r="B258" s="269"/>
      <c r="C258" s="270"/>
      <c r="D258" s="204" t="s">
        <v>677</v>
      </c>
      <c r="E258" s="205"/>
      <c r="F258" s="206"/>
      <c r="G258" s="206"/>
      <c r="H258" s="205"/>
      <c r="I258" s="205"/>
      <c r="J258" s="205"/>
      <c r="K258" s="205"/>
      <c r="L258" s="205"/>
      <c r="M258" s="205"/>
      <c r="N258" s="205"/>
      <c r="O258" s="207">
        <f t="shared" ref="O258:BZ258" si="705">SUM(O10,O11,O22,O24,O26,O30,O35,O37,O41,O44,O46,O49,O58,O62,O65,O69,O72,O74,O79,O160,O167,O174,O177,O179,O181,O185,O187,O189,O191,O196,O203,O210,O219,O221,O225,O230,O241)</f>
        <v>585</v>
      </c>
      <c r="P258" s="207">
        <f t="shared" si="705"/>
        <v>43730632.058064006</v>
      </c>
      <c r="Q258" s="208">
        <f t="shared" si="705"/>
        <v>670</v>
      </c>
      <c r="R258" s="207">
        <f t="shared" si="705"/>
        <v>9043535.256000001</v>
      </c>
      <c r="S258" s="207">
        <f t="shared" si="705"/>
        <v>3380</v>
      </c>
      <c r="T258" s="207">
        <f t="shared" si="705"/>
        <v>414011048.42631531</v>
      </c>
      <c r="U258" s="208">
        <f t="shared" si="705"/>
        <v>990</v>
      </c>
      <c r="V258" s="208">
        <f t="shared" si="705"/>
        <v>14424768.960000001</v>
      </c>
      <c r="W258" s="208">
        <f t="shared" si="705"/>
        <v>870</v>
      </c>
      <c r="X258" s="208">
        <f t="shared" si="705"/>
        <v>24080617.2558336</v>
      </c>
      <c r="Y258" s="208">
        <f t="shared" si="705"/>
        <v>1930</v>
      </c>
      <c r="Z258" s="208">
        <f t="shared" si="705"/>
        <v>47128510.071999997</v>
      </c>
      <c r="AA258" s="208">
        <f t="shared" si="705"/>
        <v>1133</v>
      </c>
      <c r="AB258" s="208">
        <f t="shared" si="705"/>
        <v>19652691.032721594</v>
      </c>
      <c r="AC258" s="207">
        <f t="shared" si="705"/>
        <v>0</v>
      </c>
      <c r="AD258" s="208">
        <f t="shared" si="705"/>
        <v>0</v>
      </c>
      <c r="AE258" s="208">
        <f t="shared" si="705"/>
        <v>2121</v>
      </c>
      <c r="AF258" s="208">
        <f t="shared" si="705"/>
        <v>29764178.030339196</v>
      </c>
      <c r="AG258" s="207">
        <f t="shared" si="705"/>
        <v>439</v>
      </c>
      <c r="AH258" s="207">
        <f t="shared" si="705"/>
        <v>14872789.707173439</v>
      </c>
      <c r="AI258" s="207">
        <f t="shared" si="705"/>
        <v>764</v>
      </c>
      <c r="AJ258" s="208">
        <f t="shared" si="705"/>
        <v>14870195.85383584</v>
      </c>
      <c r="AK258" s="207">
        <f t="shared" si="705"/>
        <v>2597</v>
      </c>
      <c r="AL258" s="208">
        <f t="shared" si="705"/>
        <v>67964975.836799994</v>
      </c>
      <c r="AM258" s="208">
        <f t="shared" si="705"/>
        <v>0</v>
      </c>
      <c r="AN258" s="208">
        <f t="shared" si="705"/>
        <v>0</v>
      </c>
      <c r="AO258" s="208">
        <f t="shared" si="705"/>
        <v>240</v>
      </c>
      <c r="AP258" s="208">
        <f t="shared" si="705"/>
        <v>4730326.72</v>
      </c>
      <c r="AQ258" s="208">
        <f t="shared" si="705"/>
        <v>1488</v>
      </c>
      <c r="AR258" s="208">
        <f t="shared" si="705"/>
        <v>55604794.166476801</v>
      </c>
      <c r="AS258" s="208">
        <f t="shared" si="705"/>
        <v>1355</v>
      </c>
      <c r="AT258" s="208">
        <f t="shared" si="705"/>
        <v>20754211.072000001</v>
      </c>
      <c r="AU258" s="208">
        <f t="shared" si="705"/>
        <v>504</v>
      </c>
      <c r="AV258" s="208">
        <f t="shared" si="705"/>
        <v>7722044.0639999993</v>
      </c>
      <c r="AW258" s="208">
        <f t="shared" si="705"/>
        <v>438</v>
      </c>
      <c r="AX258" s="208">
        <f t="shared" si="705"/>
        <v>6829165.6720000003</v>
      </c>
      <c r="AY258" s="208">
        <f t="shared" si="705"/>
        <v>3531</v>
      </c>
      <c r="AZ258" s="209">
        <f t="shared" si="705"/>
        <v>61886332.764099196</v>
      </c>
      <c r="BA258" s="208">
        <f t="shared" si="705"/>
        <v>4460</v>
      </c>
      <c r="BB258" s="208">
        <f t="shared" si="705"/>
        <v>77163324.0712208</v>
      </c>
      <c r="BC258" s="208">
        <f t="shared" si="705"/>
        <v>2000</v>
      </c>
      <c r="BD258" s="208">
        <f t="shared" si="705"/>
        <v>35645289.606079996</v>
      </c>
      <c r="BE258" s="208">
        <f t="shared" si="705"/>
        <v>1753</v>
      </c>
      <c r="BF258" s="208">
        <f t="shared" si="705"/>
        <v>28343428.302033592</v>
      </c>
      <c r="BG258" s="208">
        <f t="shared" si="705"/>
        <v>1142</v>
      </c>
      <c r="BH258" s="208">
        <f t="shared" si="705"/>
        <v>18620352.661859199</v>
      </c>
      <c r="BI258" s="208">
        <f t="shared" si="705"/>
        <v>5729</v>
      </c>
      <c r="BJ258" s="208">
        <f t="shared" si="705"/>
        <v>80158366.637854397</v>
      </c>
      <c r="BK258" s="207">
        <f t="shared" si="705"/>
        <v>785</v>
      </c>
      <c r="BL258" s="208">
        <f t="shared" si="705"/>
        <v>13121006.752</v>
      </c>
      <c r="BM258" s="207">
        <f t="shared" si="705"/>
        <v>2025</v>
      </c>
      <c r="BN258" s="208">
        <f t="shared" si="705"/>
        <v>33602269.399999999</v>
      </c>
      <c r="BO258" s="208">
        <f t="shared" si="705"/>
        <v>990</v>
      </c>
      <c r="BP258" s="208">
        <f t="shared" si="705"/>
        <v>14641023.6</v>
      </c>
      <c r="BQ258" s="208">
        <f t="shared" si="705"/>
        <v>1997</v>
      </c>
      <c r="BR258" s="208">
        <f t="shared" si="705"/>
        <v>33264964.652752001</v>
      </c>
      <c r="BS258" s="208">
        <f t="shared" si="705"/>
        <v>772</v>
      </c>
      <c r="BT258" s="208">
        <f t="shared" si="705"/>
        <v>11567480.175999999</v>
      </c>
      <c r="BU258" s="208">
        <f t="shared" si="705"/>
        <v>900</v>
      </c>
      <c r="BV258" s="208">
        <f t="shared" si="705"/>
        <v>13313492.864</v>
      </c>
      <c r="BW258" s="208">
        <f t="shared" si="705"/>
        <v>224</v>
      </c>
      <c r="BX258" s="208">
        <f t="shared" si="705"/>
        <v>3834915.6159999999</v>
      </c>
      <c r="BY258" s="210">
        <f t="shared" si="705"/>
        <v>310</v>
      </c>
      <c r="BZ258" s="210">
        <f t="shared" si="705"/>
        <v>4761498.5599999996</v>
      </c>
      <c r="CA258" s="208">
        <f t="shared" ref="CA258:EL258" si="706">SUM(CA10,CA11,CA22,CA24,CA26,CA30,CA35,CA37,CA41,CA44,CA46,CA49,CA58,CA62,CA65,CA69,CA72,CA74,CA79,CA160,CA167,CA174,CA177,CA179,CA181,CA185,CA187,CA189,CA191,CA196,CA203,CA210,CA219,CA221,CA225,CA230,CA241)</f>
        <v>1013</v>
      </c>
      <c r="CB258" s="208">
        <f t="shared" si="706"/>
        <v>18210370.613792002</v>
      </c>
      <c r="CC258" s="208">
        <f t="shared" si="706"/>
        <v>822</v>
      </c>
      <c r="CD258" s="208">
        <f t="shared" si="706"/>
        <v>17006420.392550398</v>
      </c>
      <c r="CE258" s="208">
        <f t="shared" si="706"/>
        <v>746</v>
      </c>
      <c r="CF258" s="208">
        <f t="shared" si="706"/>
        <v>12885744.637247998</v>
      </c>
      <c r="CG258" s="208">
        <f t="shared" si="706"/>
        <v>780</v>
      </c>
      <c r="CH258" s="208">
        <f t="shared" si="706"/>
        <v>13771242.372496</v>
      </c>
      <c r="CI258" s="208">
        <f t="shared" si="706"/>
        <v>1237</v>
      </c>
      <c r="CJ258" s="208">
        <f t="shared" si="706"/>
        <v>20672715.357840002</v>
      </c>
      <c r="CK258" s="208">
        <f t="shared" si="706"/>
        <v>2561</v>
      </c>
      <c r="CL258" s="208">
        <f t="shared" si="706"/>
        <v>58623280.650928013</v>
      </c>
      <c r="CM258" s="208">
        <f t="shared" si="706"/>
        <v>1783</v>
      </c>
      <c r="CN258" s="208">
        <f t="shared" si="706"/>
        <v>35571554.600198403</v>
      </c>
      <c r="CO258" s="208">
        <f t="shared" si="706"/>
        <v>1650</v>
      </c>
      <c r="CP258" s="208">
        <f t="shared" si="706"/>
        <v>35717771.259071991</v>
      </c>
      <c r="CQ258" s="208">
        <f t="shared" si="706"/>
        <v>630</v>
      </c>
      <c r="CR258" s="208">
        <f t="shared" si="706"/>
        <v>11956350.259353919</v>
      </c>
      <c r="CS258" s="208">
        <f t="shared" si="706"/>
        <v>1592</v>
      </c>
      <c r="CT258" s="208">
        <f t="shared" si="706"/>
        <v>33395920.391456001</v>
      </c>
      <c r="CU258" s="208">
        <f t="shared" si="706"/>
        <v>773</v>
      </c>
      <c r="CV258" s="207">
        <f t="shared" si="706"/>
        <v>17792730.412799999</v>
      </c>
      <c r="CW258" s="208">
        <f t="shared" si="706"/>
        <v>509</v>
      </c>
      <c r="CX258" s="208">
        <f t="shared" si="706"/>
        <v>8298801.0335999997</v>
      </c>
      <c r="CY258" s="208">
        <f t="shared" si="706"/>
        <v>1005</v>
      </c>
      <c r="CZ258" s="208">
        <f t="shared" si="706"/>
        <v>22844680.560301602</v>
      </c>
      <c r="DA258" s="208">
        <f t="shared" si="706"/>
        <v>320</v>
      </c>
      <c r="DB258" s="208">
        <f t="shared" si="706"/>
        <v>6664851.1104000006</v>
      </c>
      <c r="DC258" s="208">
        <f t="shared" si="706"/>
        <v>2205</v>
      </c>
      <c r="DD258" s="208">
        <f t="shared" si="706"/>
        <v>46026746.7810416</v>
      </c>
      <c r="DE258" s="208">
        <f t="shared" si="706"/>
        <v>800</v>
      </c>
      <c r="DF258" s="208">
        <f t="shared" si="706"/>
        <v>17083076.0439808</v>
      </c>
      <c r="DG258" s="208">
        <f t="shared" si="706"/>
        <v>573</v>
      </c>
      <c r="DH258" s="208">
        <f t="shared" si="706"/>
        <v>14083292.006694399</v>
      </c>
      <c r="DI258" s="208">
        <f t="shared" si="706"/>
        <v>2069</v>
      </c>
      <c r="DJ258" s="208">
        <f t="shared" si="706"/>
        <v>42187362.013809599</v>
      </c>
      <c r="DK258" s="208">
        <f t="shared" si="706"/>
        <v>507</v>
      </c>
      <c r="DL258" s="208">
        <f t="shared" si="706"/>
        <v>10294422.230400002</v>
      </c>
      <c r="DM258" s="208">
        <f t="shared" si="706"/>
        <v>1422</v>
      </c>
      <c r="DN258" s="208">
        <f t="shared" si="706"/>
        <v>32720263.857119996</v>
      </c>
      <c r="DO258" s="208">
        <f t="shared" si="706"/>
        <v>605</v>
      </c>
      <c r="DP258" s="208">
        <f t="shared" si="706"/>
        <v>11770872.485422399</v>
      </c>
      <c r="DQ258" s="208">
        <f t="shared" si="706"/>
        <v>262</v>
      </c>
      <c r="DR258" s="208">
        <f t="shared" si="706"/>
        <v>6068923.4592000004</v>
      </c>
      <c r="DS258" s="208">
        <f t="shared" si="706"/>
        <v>177</v>
      </c>
      <c r="DT258" s="208">
        <f t="shared" si="706"/>
        <v>3631740.5075055994</v>
      </c>
      <c r="DU258" s="208">
        <f t="shared" si="706"/>
        <v>43</v>
      </c>
      <c r="DV258" s="208">
        <f t="shared" si="706"/>
        <v>956134.59978400008</v>
      </c>
      <c r="DW258" s="208">
        <f t="shared" si="706"/>
        <v>20</v>
      </c>
      <c r="DX258" s="208">
        <f t="shared" si="706"/>
        <v>527555.56000000006</v>
      </c>
      <c r="DY258" s="208">
        <f t="shared" si="706"/>
        <v>200</v>
      </c>
      <c r="DZ258" s="208">
        <f t="shared" si="706"/>
        <v>6995404.5194325596</v>
      </c>
      <c r="EA258" s="208">
        <f t="shared" si="706"/>
        <v>90</v>
      </c>
      <c r="EB258" s="208">
        <f t="shared" si="706"/>
        <v>31140668.16</v>
      </c>
      <c r="EC258" s="208">
        <f t="shared" si="706"/>
        <v>34</v>
      </c>
      <c r="ED258" s="208">
        <f t="shared" si="706"/>
        <v>592264.95999999996</v>
      </c>
      <c r="EE258" s="208">
        <f t="shared" si="706"/>
        <v>0</v>
      </c>
      <c r="EF258" s="208">
        <f t="shared" si="706"/>
        <v>0</v>
      </c>
      <c r="EG258" s="208">
        <f t="shared" si="706"/>
        <v>0</v>
      </c>
      <c r="EH258" s="208">
        <f t="shared" si="706"/>
        <v>0</v>
      </c>
      <c r="EI258" s="208">
        <f t="shared" si="706"/>
        <v>1430</v>
      </c>
      <c r="EJ258" s="208">
        <f t="shared" si="706"/>
        <v>54630208.192000002</v>
      </c>
      <c r="EK258" s="208">
        <f t="shared" si="706"/>
        <v>2657</v>
      </c>
      <c r="EL258" s="208">
        <f t="shared" si="706"/>
        <v>80634536.415999994</v>
      </c>
      <c r="EM258" s="208">
        <f t="shared" ref="EM258:ER258" si="707">SUM(EM10,EM11,EM22,EM24,EM26,EM30,EM35,EM37,EM41,EM44,EM46,EM49,EM58,EM62,EM65,EM69,EM72,EM74,EM79,EM160,EM167,EM174,EM177,EM179,EM181,EM185,EM187,EM189,EM191,EM196,EM203,EM210,EM219,EM221,EM225,EM230,EM241)</f>
        <v>269</v>
      </c>
      <c r="EN258" s="208">
        <f t="shared" si="707"/>
        <v>24746385.625520162</v>
      </c>
      <c r="EO258" s="207">
        <f t="shared" si="707"/>
        <v>50</v>
      </c>
      <c r="EP258" s="208">
        <f t="shared" si="707"/>
        <v>6770728.8626133334</v>
      </c>
      <c r="EQ258" s="207">
        <f t="shared" si="707"/>
        <v>74956</v>
      </c>
      <c r="ER258" s="209">
        <f t="shared" si="707"/>
        <v>1929381249.7800198</v>
      </c>
    </row>
    <row r="259" spans="1:148" s="132" customFormat="1" ht="19.5" hidden="1" customHeight="1" x14ac:dyDescent="0.25">
      <c r="A259" s="268" t="s">
        <v>678</v>
      </c>
      <c r="B259" s="269"/>
      <c r="C259" s="270"/>
      <c r="D259" s="204" t="s">
        <v>677</v>
      </c>
      <c r="E259" s="205"/>
      <c r="F259" s="206"/>
      <c r="G259" s="206"/>
      <c r="H259" s="205"/>
      <c r="I259" s="205"/>
      <c r="J259" s="205"/>
      <c r="K259" s="205"/>
      <c r="L259" s="205"/>
      <c r="M259" s="205"/>
      <c r="N259" s="205"/>
      <c r="O259" s="207">
        <v>585</v>
      </c>
      <c r="P259" s="207">
        <v>43730632.058064006</v>
      </c>
      <c r="Q259" s="208">
        <v>670</v>
      </c>
      <c r="R259" s="207">
        <v>9043535.256000001</v>
      </c>
      <c r="S259" s="207">
        <v>3380</v>
      </c>
      <c r="T259" s="207">
        <v>412866803.09975511</v>
      </c>
      <c r="U259" s="208">
        <v>990</v>
      </c>
      <c r="V259" s="208">
        <v>14424768.960000001</v>
      </c>
      <c r="W259" s="208">
        <v>870</v>
      </c>
      <c r="X259" s="208">
        <v>24080617.2558336</v>
      </c>
      <c r="Y259" s="208">
        <v>1830</v>
      </c>
      <c r="Z259" s="208">
        <v>41673438.071999997</v>
      </c>
      <c r="AA259" s="208">
        <v>1133</v>
      </c>
      <c r="AB259" s="208">
        <v>19652691.032721594</v>
      </c>
      <c r="AC259" s="207">
        <v>0</v>
      </c>
      <c r="AD259" s="208">
        <v>0</v>
      </c>
      <c r="AE259" s="208">
        <v>2121</v>
      </c>
      <c r="AF259" s="208">
        <v>29764178.030339196</v>
      </c>
      <c r="AG259" s="207">
        <v>439</v>
      </c>
      <c r="AH259" s="207">
        <v>14872789.707173439</v>
      </c>
      <c r="AI259" s="207">
        <v>764</v>
      </c>
      <c r="AJ259" s="208">
        <v>14870195.85383584</v>
      </c>
      <c r="AK259" s="207">
        <v>2597</v>
      </c>
      <c r="AL259" s="208">
        <v>67964975.836799994</v>
      </c>
      <c r="AM259" s="208">
        <v>0</v>
      </c>
      <c r="AN259" s="208">
        <v>0</v>
      </c>
      <c r="AO259" s="208">
        <v>240</v>
      </c>
      <c r="AP259" s="208">
        <v>4730326.72</v>
      </c>
      <c r="AQ259" s="208">
        <v>1488</v>
      </c>
      <c r="AR259" s="208">
        <v>55604794.166476801</v>
      </c>
      <c r="AS259" s="208">
        <v>1355</v>
      </c>
      <c r="AT259" s="208">
        <v>20754211.072000001</v>
      </c>
      <c r="AU259" s="208">
        <v>504</v>
      </c>
      <c r="AV259" s="208">
        <v>7722044.0639999993</v>
      </c>
      <c r="AW259" s="208">
        <v>438</v>
      </c>
      <c r="AX259" s="208">
        <v>6829165.6720000003</v>
      </c>
      <c r="AY259" s="208">
        <v>3531</v>
      </c>
      <c r="AZ259" s="209">
        <v>61886332.764099196</v>
      </c>
      <c r="BA259" s="208">
        <v>4610</v>
      </c>
      <c r="BB259" s="208">
        <v>80667818.183220789</v>
      </c>
      <c r="BC259" s="208">
        <v>2000</v>
      </c>
      <c r="BD259" s="208">
        <v>35645289.606079996</v>
      </c>
      <c r="BE259" s="208">
        <v>1753</v>
      </c>
      <c r="BF259" s="208">
        <v>28343428.302033592</v>
      </c>
      <c r="BG259" s="208">
        <v>1142</v>
      </c>
      <c r="BH259" s="208">
        <v>18620352.661859199</v>
      </c>
      <c r="BI259" s="208">
        <v>5679</v>
      </c>
      <c r="BJ259" s="208">
        <v>79788201.037854403</v>
      </c>
      <c r="BK259" s="207">
        <v>785</v>
      </c>
      <c r="BL259" s="208">
        <v>13121006.752</v>
      </c>
      <c r="BM259" s="207">
        <v>2025</v>
      </c>
      <c r="BN259" s="208">
        <v>33602269.399999999</v>
      </c>
      <c r="BO259" s="208">
        <v>990</v>
      </c>
      <c r="BP259" s="208">
        <v>14641023.6</v>
      </c>
      <c r="BQ259" s="208">
        <v>1997</v>
      </c>
      <c r="BR259" s="208">
        <v>33264964.652752001</v>
      </c>
      <c r="BS259" s="208">
        <v>772</v>
      </c>
      <c r="BT259" s="208">
        <v>11567480.175999999</v>
      </c>
      <c r="BU259" s="208">
        <v>900</v>
      </c>
      <c r="BV259" s="208">
        <v>13313492.864</v>
      </c>
      <c r="BW259" s="208">
        <v>224</v>
      </c>
      <c r="BX259" s="208">
        <v>3834915.6159999999</v>
      </c>
      <c r="BY259" s="210">
        <v>310</v>
      </c>
      <c r="BZ259" s="210">
        <v>4761498.5599999996</v>
      </c>
      <c r="CA259" s="208">
        <v>1013</v>
      </c>
      <c r="CB259" s="208">
        <v>18210370.613792002</v>
      </c>
      <c r="CC259" s="208">
        <v>822</v>
      </c>
      <c r="CD259" s="208">
        <v>17006420.392550398</v>
      </c>
      <c r="CE259" s="208">
        <v>746</v>
      </c>
      <c r="CF259" s="208">
        <v>12885744.637247998</v>
      </c>
      <c r="CG259" s="208">
        <v>780</v>
      </c>
      <c r="CH259" s="208">
        <v>13771242.372496</v>
      </c>
      <c r="CI259" s="208">
        <v>1237</v>
      </c>
      <c r="CJ259" s="208">
        <v>20672715.357840002</v>
      </c>
      <c r="CK259" s="208">
        <v>2561</v>
      </c>
      <c r="CL259" s="208">
        <v>58623280.650928013</v>
      </c>
      <c r="CM259" s="208">
        <v>1783</v>
      </c>
      <c r="CN259" s="208">
        <v>35571554.600198403</v>
      </c>
      <c r="CO259" s="208">
        <v>1650</v>
      </c>
      <c r="CP259" s="208">
        <v>35717771.259071991</v>
      </c>
      <c r="CQ259" s="208">
        <v>630</v>
      </c>
      <c r="CR259" s="208">
        <v>11956350.259353919</v>
      </c>
      <c r="CS259" s="208">
        <v>1592</v>
      </c>
      <c r="CT259" s="208">
        <v>33395920.391456001</v>
      </c>
      <c r="CU259" s="208">
        <v>773</v>
      </c>
      <c r="CV259" s="207">
        <v>17792730.412799999</v>
      </c>
      <c r="CW259" s="208">
        <v>509</v>
      </c>
      <c r="CX259" s="208">
        <v>8298801.0335999997</v>
      </c>
      <c r="CY259" s="208">
        <v>1005</v>
      </c>
      <c r="CZ259" s="208">
        <v>22844680.560301602</v>
      </c>
      <c r="DA259" s="208">
        <v>320</v>
      </c>
      <c r="DB259" s="208">
        <v>6664851.1104000006</v>
      </c>
      <c r="DC259" s="208">
        <v>2205</v>
      </c>
      <c r="DD259" s="208">
        <v>46026746.7810416</v>
      </c>
      <c r="DE259" s="208">
        <v>800</v>
      </c>
      <c r="DF259" s="208">
        <v>17083076.0439808</v>
      </c>
      <c r="DG259" s="208">
        <v>573</v>
      </c>
      <c r="DH259" s="208">
        <v>14083292.006694399</v>
      </c>
      <c r="DI259" s="208">
        <v>2069</v>
      </c>
      <c r="DJ259" s="208">
        <v>42187362.013809599</v>
      </c>
      <c r="DK259" s="208">
        <v>507</v>
      </c>
      <c r="DL259" s="208">
        <v>10294422.230400002</v>
      </c>
      <c r="DM259" s="208">
        <v>1422</v>
      </c>
      <c r="DN259" s="208">
        <v>32720263.857119996</v>
      </c>
      <c r="DO259" s="208">
        <v>605</v>
      </c>
      <c r="DP259" s="208">
        <v>11770872.485422399</v>
      </c>
      <c r="DQ259" s="208">
        <v>262</v>
      </c>
      <c r="DR259" s="208">
        <v>6068923.4592000004</v>
      </c>
      <c r="DS259" s="208">
        <v>177</v>
      </c>
      <c r="DT259" s="208">
        <v>3631740.5075055994</v>
      </c>
      <c r="DU259" s="208">
        <v>43</v>
      </c>
      <c r="DV259" s="208">
        <v>956134.59978400008</v>
      </c>
      <c r="DW259" s="208">
        <v>20</v>
      </c>
      <c r="DX259" s="208">
        <v>527555.56000000006</v>
      </c>
      <c r="DY259" s="208">
        <v>200</v>
      </c>
      <c r="DZ259" s="208">
        <v>6995404.5194325596</v>
      </c>
      <c r="EA259" s="208">
        <v>90</v>
      </c>
      <c r="EB259" s="208">
        <v>31140668.16</v>
      </c>
      <c r="EC259" s="208">
        <v>34</v>
      </c>
      <c r="ED259" s="208">
        <v>592264.95999999996</v>
      </c>
      <c r="EE259" s="208">
        <v>0</v>
      </c>
      <c r="EF259" s="208">
        <v>0</v>
      </c>
      <c r="EG259" s="208">
        <v>0</v>
      </c>
      <c r="EH259" s="208">
        <v>0</v>
      </c>
      <c r="EI259" s="208">
        <v>1430</v>
      </c>
      <c r="EJ259" s="208">
        <v>54630208.192000002</v>
      </c>
      <c r="EK259" s="208">
        <v>2657</v>
      </c>
      <c r="EL259" s="208">
        <v>80634536.415999994</v>
      </c>
      <c r="EM259" s="208">
        <v>269</v>
      </c>
      <c r="EN259" s="208">
        <v>24746385.625520162</v>
      </c>
      <c r="EO259" s="207">
        <v>50</v>
      </c>
      <c r="EP259" s="208">
        <v>6770728.8626133334</v>
      </c>
      <c r="EQ259" s="207">
        <v>74956</v>
      </c>
      <c r="ER259" s="209">
        <v>1925916260.9654601</v>
      </c>
    </row>
    <row r="260" spans="1:148" s="132" customFormat="1" ht="19.5" hidden="1" customHeight="1" x14ac:dyDescent="0.25">
      <c r="A260" s="211" t="s">
        <v>679</v>
      </c>
      <c r="B260" s="212"/>
      <c r="C260" s="213"/>
      <c r="D260" s="204" t="s">
        <v>677</v>
      </c>
      <c r="E260" s="205"/>
      <c r="F260" s="206"/>
      <c r="G260" s="206"/>
      <c r="H260" s="205"/>
      <c r="I260" s="205"/>
      <c r="J260" s="205"/>
      <c r="K260" s="205"/>
      <c r="L260" s="205"/>
      <c r="M260" s="205"/>
      <c r="N260" s="205"/>
      <c r="O260" s="207">
        <v>585</v>
      </c>
      <c r="P260" s="207">
        <v>43730632.058064006</v>
      </c>
      <c r="Q260" s="208">
        <v>670</v>
      </c>
      <c r="R260" s="207">
        <v>9043535.256000001</v>
      </c>
      <c r="S260" s="207">
        <v>3380</v>
      </c>
      <c r="T260" s="207">
        <v>412866803.09975511</v>
      </c>
      <c r="U260" s="208">
        <v>990</v>
      </c>
      <c r="V260" s="208">
        <v>14424768.960000001</v>
      </c>
      <c r="W260" s="208">
        <v>870</v>
      </c>
      <c r="X260" s="208">
        <v>24080617.2558336</v>
      </c>
      <c r="Y260" s="208">
        <v>1830</v>
      </c>
      <c r="Z260" s="208">
        <v>41673438.071999997</v>
      </c>
      <c r="AA260" s="208">
        <v>1133</v>
      </c>
      <c r="AB260" s="208">
        <v>19652691.032721594</v>
      </c>
      <c r="AC260" s="207">
        <v>0</v>
      </c>
      <c r="AD260" s="208">
        <v>0</v>
      </c>
      <c r="AE260" s="208">
        <v>2167</v>
      </c>
      <c r="AF260" s="208">
        <v>29768148.777247995</v>
      </c>
      <c r="AG260" s="207">
        <v>439</v>
      </c>
      <c r="AH260" s="207">
        <v>14872789.707173439</v>
      </c>
      <c r="AI260" s="207">
        <v>764</v>
      </c>
      <c r="AJ260" s="208">
        <v>14870195.85383584</v>
      </c>
      <c r="AK260" s="207">
        <v>2597</v>
      </c>
      <c r="AL260" s="208">
        <v>67964975.836799994</v>
      </c>
      <c r="AM260" s="208">
        <v>0</v>
      </c>
      <c r="AN260" s="208">
        <v>0</v>
      </c>
      <c r="AO260" s="208">
        <v>240</v>
      </c>
      <c r="AP260" s="208">
        <v>4730326.72</v>
      </c>
      <c r="AQ260" s="208">
        <v>1488</v>
      </c>
      <c r="AR260" s="208">
        <v>55604794.166476801</v>
      </c>
      <c r="AS260" s="208">
        <v>1355</v>
      </c>
      <c r="AT260" s="208">
        <v>20754211.072000001</v>
      </c>
      <c r="AU260" s="208">
        <v>504</v>
      </c>
      <c r="AV260" s="208">
        <v>7722044.0639999993</v>
      </c>
      <c r="AW260" s="208">
        <v>438</v>
      </c>
      <c r="AX260" s="208">
        <v>6829165.6720000003</v>
      </c>
      <c r="AY260" s="208">
        <v>3531</v>
      </c>
      <c r="AZ260" s="209">
        <v>61886332.764099196</v>
      </c>
      <c r="BA260" s="208">
        <v>4610</v>
      </c>
      <c r="BB260" s="208">
        <v>80667818.183220789</v>
      </c>
      <c r="BC260" s="208">
        <v>2000</v>
      </c>
      <c r="BD260" s="208">
        <v>35645289.606079996</v>
      </c>
      <c r="BE260" s="208">
        <v>1753</v>
      </c>
      <c r="BF260" s="208">
        <v>28343428.302033592</v>
      </c>
      <c r="BG260" s="208">
        <v>1036</v>
      </c>
      <c r="BH260" s="208">
        <v>17647709.466743998</v>
      </c>
      <c r="BI260" s="208">
        <v>5679</v>
      </c>
      <c r="BJ260" s="208">
        <v>79788201.037854403</v>
      </c>
      <c r="BK260" s="207">
        <v>785</v>
      </c>
      <c r="BL260" s="208">
        <v>13121006.752</v>
      </c>
      <c r="BM260" s="207">
        <v>2025</v>
      </c>
      <c r="BN260" s="208">
        <v>33602269.399999999</v>
      </c>
      <c r="BO260" s="208">
        <v>990</v>
      </c>
      <c r="BP260" s="208">
        <v>14641023.6</v>
      </c>
      <c r="BQ260" s="208">
        <v>1997</v>
      </c>
      <c r="BR260" s="208">
        <v>33264964.652752001</v>
      </c>
      <c r="BS260" s="208">
        <v>772</v>
      </c>
      <c r="BT260" s="208">
        <v>11567480.175999999</v>
      </c>
      <c r="BU260" s="208">
        <v>900</v>
      </c>
      <c r="BV260" s="208">
        <v>13313492.864</v>
      </c>
      <c r="BW260" s="208">
        <v>224</v>
      </c>
      <c r="BX260" s="208">
        <v>3834915.6159999999</v>
      </c>
      <c r="BY260" s="210">
        <v>310</v>
      </c>
      <c r="BZ260" s="210">
        <v>4761498.5599999996</v>
      </c>
      <c r="CA260" s="208">
        <v>1013</v>
      </c>
      <c r="CB260" s="208">
        <v>18210370.613792002</v>
      </c>
      <c r="CC260" s="208">
        <v>822</v>
      </c>
      <c r="CD260" s="208">
        <v>17006420.392550398</v>
      </c>
      <c r="CE260" s="208">
        <v>746</v>
      </c>
      <c r="CF260" s="208">
        <v>12885744.637247998</v>
      </c>
      <c r="CG260" s="208">
        <v>780</v>
      </c>
      <c r="CH260" s="208">
        <v>13771242.372496</v>
      </c>
      <c r="CI260" s="208">
        <v>1237</v>
      </c>
      <c r="CJ260" s="208">
        <v>20672715.357840002</v>
      </c>
      <c r="CK260" s="208">
        <v>2561</v>
      </c>
      <c r="CL260" s="208">
        <v>58623280.650928013</v>
      </c>
      <c r="CM260" s="208">
        <v>1783</v>
      </c>
      <c r="CN260" s="208">
        <v>35571554.600198403</v>
      </c>
      <c r="CO260" s="208">
        <v>1650</v>
      </c>
      <c r="CP260" s="208">
        <v>35717771.259071991</v>
      </c>
      <c r="CQ260" s="208">
        <v>630</v>
      </c>
      <c r="CR260" s="208">
        <v>11956350.259353919</v>
      </c>
      <c r="CS260" s="208">
        <v>1592</v>
      </c>
      <c r="CT260" s="208">
        <v>33395920.391456001</v>
      </c>
      <c r="CU260" s="208">
        <v>773</v>
      </c>
      <c r="CV260" s="207">
        <v>17792730.412799999</v>
      </c>
      <c r="CW260" s="208">
        <v>509</v>
      </c>
      <c r="CX260" s="208">
        <v>8298801.0335999997</v>
      </c>
      <c r="CY260" s="208">
        <v>1005</v>
      </c>
      <c r="CZ260" s="208">
        <v>22844680.560301602</v>
      </c>
      <c r="DA260" s="208">
        <v>320</v>
      </c>
      <c r="DB260" s="208">
        <v>6664851.1104000006</v>
      </c>
      <c r="DC260" s="208">
        <v>2205</v>
      </c>
      <c r="DD260" s="208">
        <v>46026746.7810416</v>
      </c>
      <c r="DE260" s="208">
        <v>800</v>
      </c>
      <c r="DF260" s="208">
        <v>17083076.0439808</v>
      </c>
      <c r="DG260" s="208">
        <v>573</v>
      </c>
      <c r="DH260" s="208">
        <v>14083292.006694399</v>
      </c>
      <c r="DI260" s="208">
        <v>2069</v>
      </c>
      <c r="DJ260" s="208">
        <v>42187362.013809599</v>
      </c>
      <c r="DK260" s="208">
        <v>507</v>
      </c>
      <c r="DL260" s="208">
        <v>10294422.230400002</v>
      </c>
      <c r="DM260" s="208">
        <v>1422</v>
      </c>
      <c r="DN260" s="208">
        <v>32720263.857119996</v>
      </c>
      <c r="DO260" s="208">
        <v>605</v>
      </c>
      <c r="DP260" s="208">
        <v>11770872.485422399</v>
      </c>
      <c r="DQ260" s="208">
        <v>262</v>
      </c>
      <c r="DR260" s="208">
        <v>6068923.4592000004</v>
      </c>
      <c r="DS260" s="208">
        <v>177</v>
      </c>
      <c r="DT260" s="208">
        <v>3631740.5075055994</v>
      </c>
      <c r="DU260" s="208">
        <v>43</v>
      </c>
      <c r="DV260" s="208">
        <v>956134.59978400008</v>
      </c>
      <c r="DW260" s="208">
        <v>20</v>
      </c>
      <c r="DX260" s="208">
        <v>527555.56000000006</v>
      </c>
      <c r="DY260" s="208">
        <v>200</v>
      </c>
      <c r="DZ260" s="208">
        <v>6995404.5194325596</v>
      </c>
      <c r="EA260" s="208">
        <v>90</v>
      </c>
      <c r="EB260" s="208">
        <v>31140668.16</v>
      </c>
      <c r="EC260" s="208">
        <v>34</v>
      </c>
      <c r="ED260" s="208">
        <v>592264.95999999996</v>
      </c>
      <c r="EE260" s="208">
        <v>0</v>
      </c>
      <c r="EF260" s="208">
        <v>0</v>
      </c>
      <c r="EG260" s="208">
        <v>0</v>
      </c>
      <c r="EH260" s="208">
        <v>0</v>
      </c>
      <c r="EI260" s="208">
        <v>1430</v>
      </c>
      <c r="EJ260" s="208">
        <v>54630208.192000002</v>
      </c>
      <c r="EK260" s="208">
        <v>2657</v>
      </c>
      <c r="EL260" s="208">
        <v>80634536.415999994</v>
      </c>
      <c r="EM260" s="208">
        <v>269</v>
      </c>
      <c r="EN260" s="208">
        <v>24746385.625520162</v>
      </c>
      <c r="EO260" s="207">
        <v>50</v>
      </c>
      <c r="EP260" s="208">
        <v>6770728.8626133334</v>
      </c>
      <c r="EQ260" s="207">
        <v>74896</v>
      </c>
      <c r="ER260" s="209">
        <v>1924947588.5172536</v>
      </c>
    </row>
    <row r="261" spans="1:148" s="132" customFormat="1" ht="19.5" hidden="1" customHeight="1" x14ac:dyDescent="0.25">
      <c r="A261" s="268" t="s">
        <v>680</v>
      </c>
      <c r="B261" s="269"/>
      <c r="C261" s="270"/>
      <c r="D261" s="204" t="s">
        <v>677</v>
      </c>
      <c r="E261" s="205"/>
      <c r="F261" s="206"/>
      <c r="G261" s="206"/>
      <c r="H261" s="205"/>
      <c r="I261" s="205"/>
      <c r="J261" s="205"/>
      <c r="K261" s="205"/>
      <c r="L261" s="205"/>
      <c r="M261" s="205"/>
      <c r="N261" s="205"/>
      <c r="O261" s="207">
        <v>585</v>
      </c>
      <c r="P261" s="207">
        <v>43730632.058064006</v>
      </c>
      <c r="Q261" s="208">
        <v>670</v>
      </c>
      <c r="R261" s="207">
        <v>9043535.256000001</v>
      </c>
      <c r="S261" s="207">
        <v>3380</v>
      </c>
      <c r="T261" s="207">
        <v>412866803.09975511</v>
      </c>
      <c r="U261" s="208">
        <v>990</v>
      </c>
      <c r="V261" s="208">
        <v>14424768.960000001</v>
      </c>
      <c r="W261" s="208">
        <v>870</v>
      </c>
      <c r="X261" s="208">
        <v>24080617.2558336</v>
      </c>
      <c r="Y261" s="208">
        <v>1830</v>
      </c>
      <c r="Z261" s="208">
        <v>41673438.071999997</v>
      </c>
      <c r="AA261" s="208">
        <v>1133</v>
      </c>
      <c r="AB261" s="208">
        <v>19652691.032721594</v>
      </c>
      <c r="AC261" s="207">
        <v>0</v>
      </c>
      <c r="AD261" s="208">
        <v>0</v>
      </c>
      <c r="AE261" s="208">
        <v>2167</v>
      </c>
      <c r="AF261" s="208">
        <v>29768148.777247995</v>
      </c>
      <c r="AG261" s="207">
        <v>439</v>
      </c>
      <c r="AH261" s="207">
        <v>14872789.707173439</v>
      </c>
      <c r="AI261" s="207">
        <v>764</v>
      </c>
      <c r="AJ261" s="208">
        <v>14870195.85383584</v>
      </c>
      <c r="AK261" s="207">
        <v>2595</v>
      </c>
      <c r="AL261" s="208">
        <v>67961663.828799993</v>
      </c>
      <c r="AM261" s="208">
        <v>0</v>
      </c>
      <c r="AN261" s="208">
        <v>0</v>
      </c>
      <c r="AO261" s="208">
        <v>240</v>
      </c>
      <c r="AP261" s="208">
        <v>4730326.72</v>
      </c>
      <c r="AQ261" s="208">
        <v>1488</v>
      </c>
      <c r="AR261" s="208">
        <v>55604794.166476801</v>
      </c>
      <c r="AS261" s="208">
        <v>1355</v>
      </c>
      <c r="AT261" s="208">
        <v>20754211.072000001</v>
      </c>
      <c r="AU261" s="208">
        <v>504</v>
      </c>
      <c r="AV261" s="208">
        <v>7722044.0639999993</v>
      </c>
      <c r="AW261" s="208">
        <v>438</v>
      </c>
      <c r="AX261" s="208">
        <v>6829165.6720000003</v>
      </c>
      <c r="AY261" s="208">
        <v>3531</v>
      </c>
      <c r="AZ261" s="209">
        <v>61886332.764099196</v>
      </c>
      <c r="BA261" s="208">
        <v>4610</v>
      </c>
      <c r="BB261" s="208">
        <v>80667818.183220789</v>
      </c>
      <c r="BC261" s="208">
        <v>2000</v>
      </c>
      <c r="BD261" s="208">
        <v>35645289.606079996</v>
      </c>
      <c r="BE261" s="208">
        <v>1753</v>
      </c>
      <c r="BF261" s="208">
        <v>28343428.302033592</v>
      </c>
      <c r="BG261" s="208">
        <v>1036</v>
      </c>
      <c r="BH261" s="208">
        <v>17647709.466743998</v>
      </c>
      <c r="BI261" s="208">
        <v>5679</v>
      </c>
      <c r="BJ261" s="208">
        <v>79788201.037854403</v>
      </c>
      <c r="BK261" s="207">
        <v>785</v>
      </c>
      <c r="BL261" s="208">
        <v>13121006.752</v>
      </c>
      <c r="BM261" s="207">
        <v>2025</v>
      </c>
      <c r="BN261" s="208">
        <v>33602269.399999999</v>
      </c>
      <c r="BO261" s="208">
        <v>990</v>
      </c>
      <c r="BP261" s="208">
        <v>14641023.6</v>
      </c>
      <c r="BQ261" s="208">
        <v>1997</v>
      </c>
      <c r="BR261" s="208">
        <v>33264964.652752001</v>
      </c>
      <c r="BS261" s="208">
        <v>772</v>
      </c>
      <c r="BT261" s="208">
        <v>11567480.175999999</v>
      </c>
      <c r="BU261" s="208">
        <v>900</v>
      </c>
      <c r="BV261" s="208">
        <v>13313492.864</v>
      </c>
      <c r="BW261" s="208">
        <v>224</v>
      </c>
      <c r="BX261" s="208">
        <v>3834915.6159999999</v>
      </c>
      <c r="BY261" s="210">
        <v>310</v>
      </c>
      <c r="BZ261" s="210">
        <v>4761498.5599999996</v>
      </c>
      <c r="CA261" s="208">
        <v>1013</v>
      </c>
      <c r="CB261" s="208">
        <v>18210370.613792002</v>
      </c>
      <c r="CC261" s="208">
        <v>822</v>
      </c>
      <c r="CD261" s="208">
        <v>17006420.392550398</v>
      </c>
      <c r="CE261" s="208">
        <v>746</v>
      </c>
      <c r="CF261" s="208">
        <v>12885744.637247998</v>
      </c>
      <c r="CG261" s="208">
        <v>780</v>
      </c>
      <c r="CH261" s="208">
        <v>13771242.372496</v>
      </c>
      <c r="CI261" s="208">
        <v>1237</v>
      </c>
      <c r="CJ261" s="208">
        <v>20672715.357840002</v>
      </c>
      <c r="CK261" s="208">
        <v>2561</v>
      </c>
      <c r="CL261" s="208">
        <v>58623280.650928013</v>
      </c>
      <c r="CM261" s="208">
        <v>1783</v>
      </c>
      <c r="CN261" s="208">
        <v>35571554.600198403</v>
      </c>
      <c r="CO261" s="208">
        <v>1650</v>
      </c>
      <c r="CP261" s="208">
        <v>35717771.259071991</v>
      </c>
      <c r="CQ261" s="208">
        <v>630</v>
      </c>
      <c r="CR261" s="208">
        <v>11956350.259353919</v>
      </c>
      <c r="CS261" s="208">
        <v>1592</v>
      </c>
      <c r="CT261" s="208">
        <v>33395920.391456001</v>
      </c>
      <c r="CU261" s="208">
        <v>773</v>
      </c>
      <c r="CV261" s="207">
        <v>17792730.412799999</v>
      </c>
      <c r="CW261" s="208">
        <v>509</v>
      </c>
      <c r="CX261" s="208">
        <v>8298801.0335999997</v>
      </c>
      <c r="CY261" s="208">
        <v>1005</v>
      </c>
      <c r="CZ261" s="208">
        <v>22844680.560301602</v>
      </c>
      <c r="DA261" s="208">
        <v>320</v>
      </c>
      <c r="DB261" s="208">
        <v>6664851.1104000006</v>
      </c>
      <c r="DC261" s="208">
        <v>2205</v>
      </c>
      <c r="DD261" s="208">
        <v>46026746.7810416</v>
      </c>
      <c r="DE261" s="208">
        <v>800</v>
      </c>
      <c r="DF261" s="208">
        <v>17083076.0439808</v>
      </c>
      <c r="DG261" s="208">
        <v>573</v>
      </c>
      <c r="DH261" s="208">
        <v>14083292.006694399</v>
      </c>
      <c r="DI261" s="208">
        <v>2069</v>
      </c>
      <c r="DJ261" s="208">
        <v>42187362.013809599</v>
      </c>
      <c r="DK261" s="208">
        <v>507</v>
      </c>
      <c r="DL261" s="208">
        <v>10294422.230400002</v>
      </c>
      <c r="DM261" s="208">
        <v>1422</v>
      </c>
      <c r="DN261" s="208">
        <v>32720263.857119996</v>
      </c>
      <c r="DO261" s="208">
        <v>605</v>
      </c>
      <c r="DP261" s="208">
        <v>11770872.485422399</v>
      </c>
      <c r="DQ261" s="208">
        <v>262</v>
      </c>
      <c r="DR261" s="208">
        <v>6068923.4592000004</v>
      </c>
      <c r="DS261" s="208">
        <v>177</v>
      </c>
      <c r="DT261" s="208">
        <v>3631740.5075055994</v>
      </c>
      <c r="DU261" s="208">
        <v>43</v>
      </c>
      <c r="DV261" s="208">
        <v>956134.59978400008</v>
      </c>
      <c r="DW261" s="208">
        <v>20</v>
      </c>
      <c r="DX261" s="208">
        <v>527555.56000000006</v>
      </c>
      <c r="DY261" s="208">
        <v>200</v>
      </c>
      <c r="DZ261" s="208">
        <v>6995404.5194325596</v>
      </c>
      <c r="EA261" s="208">
        <v>90</v>
      </c>
      <c r="EB261" s="208">
        <v>31140668.16</v>
      </c>
      <c r="EC261" s="208">
        <v>34</v>
      </c>
      <c r="ED261" s="208">
        <v>592264.95999999996</v>
      </c>
      <c r="EE261" s="208">
        <v>0</v>
      </c>
      <c r="EF261" s="208">
        <v>0</v>
      </c>
      <c r="EG261" s="208">
        <v>0</v>
      </c>
      <c r="EH261" s="208">
        <v>0</v>
      </c>
      <c r="EI261" s="208">
        <v>1430</v>
      </c>
      <c r="EJ261" s="208">
        <v>54630208.192000002</v>
      </c>
      <c r="EK261" s="208">
        <v>2657</v>
      </c>
      <c r="EL261" s="208">
        <v>80634536.415999994</v>
      </c>
      <c r="EM261" s="208">
        <v>269</v>
      </c>
      <c r="EN261" s="208">
        <v>24746385.625520162</v>
      </c>
      <c r="EO261" s="207">
        <v>50</v>
      </c>
      <c r="EP261" s="208">
        <v>6738712.7852799995</v>
      </c>
      <c r="EQ261" s="207">
        <v>74894</v>
      </c>
      <c r="ER261" s="209">
        <v>1924912260.4319201</v>
      </c>
    </row>
    <row r="262" spans="1:148" s="132" customFormat="1" ht="19.5" hidden="1" customHeight="1" x14ac:dyDescent="0.25">
      <c r="A262" s="211" t="s">
        <v>681</v>
      </c>
      <c r="B262" s="212"/>
      <c r="C262" s="213"/>
      <c r="D262" s="204" t="s">
        <v>677</v>
      </c>
      <c r="E262" s="205"/>
      <c r="F262" s="206"/>
      <c r="G262" s="206"/>
      <c r="H262" s="205"/>
      <c r="I262" s="205"/>
      <c r="J262" s="205"/>
      <c r="K262" s="205"/>
      <c r="L262" s="205"/>
      <c r="M262" s="205"/>
      <c r="N262" s="205"/>
      <c r="O262" s="207">
        <v>585</v>
      </c>
      <c r="P262" s="207">
        <v>43730632.058064006</v>
      </c>
      <c r="Q262" s="208">
        <v>670</v>
      </c>
      <c r="R262" s="207">
        <v>9043535.256000001</v>
      </c>
      <c r="S262" s="207">
        <v>3380</v>
      </c>
      <c r="T262" s="207">
        <v>412866803.09975511</v>
      </c>
      <c r="U262" s="208">
        <v>990</v>
      </c>
      <c r="V262" s="208">
        <v>14424768.960000001</v>
      </c>
      <c r="W262" s="208">
        <v>870</v>
      </c>
      <c r="X262" s="208">
        <v>24080617.2558336</v>
      </c>
      <c r="Y262" s="208">
        <v>1830</v>
      </c>
      <c r="Z262" s="208">
        <v>41673438.071999997</v>
      </c>
      <c r="AA262" s="208">
        <v>1133</v>
      </c>
      <c r="AB262" s="208">
        <v>19652691.032721594</v>
      </c>
      <c r="AC262" s="207">
        <v>0</v>
      </c>
      <c r="AD262" s="208">
        <v>0</v>
      </c>
      <c r="AE262" s="208">
        <v>2167</v>
      </c>
      <c r="AF262" s="208">
        <v>29768148.777247995</v>
      </c>
      <c r="AG262" s="207">
        <v>439</v>
      </c>
      <c r="AH262" s="207">
        <v>14872789.707173439</v>
      </c>
      <c r="AI262" s="207">
        <v>764</v>
      </c>
      <c r="AJ262" s="208">
        <v>14870195.85383584</v>
      </c>
      <c r="AK262" s="207">
        <v>2595</v>
      </c>
      <c r="AL262" s="208">
        <v>67961663.828799993</v>
      </c>
      <c r="AM262" s="208">
        <v>0</v>
      </c>
      <c r="AN262" s="208">
        <v>0</v>
      </c>
      <c r="AO262" s="208">
        <v>240</v>
      </c>
      <c r="AP262" s="208">
        <v>4730326.72</v>
      </c>
      <c r="AQ262" s="208">
        <v>1488</v>
      </c>
      <c r="AR262" s="208">
        <v>55604794.166476801</v>
      </c>
      <c r="AS262" s="208">
        <v>1355</v>
      </c>
      <c r="AT262" s="208">
        <v>20754211.072000001</v>
      </c>
      <c r="AU262" s="208">
        <v>504</v>
      </c>
      <c r="AV262" s="208">
        <v>7722044.0639999993</v>
      </c>
      <c r="AW262" s="208">
        <v>438</v>
      </c>
      <c r="AX262" s="208">
        <v>6829165.6720000003</v>
      </c>
      <c r="AY262" s="208">
        <v>3501</v>
      </c>
      <c r="AZ262" s="208">
        <v>58845330.792819194</v>
      </c>
      <c r="BA262" s="208">
        <v>4610</v>
      </c>
      <c r="BB262" s="208">
        <v>80667818.183220789</v>
      </c>
      <c r="BC262" s="208">
        <v>2000</v>
      </c>
      <c r="BD262" s="208">
        <v>35645289.606079996</v>
      </c>
      <c r="BE262" s="208">
        <v>1753</v>
      </c>
      <c r="BF262" s="208">
        <v>28343428.302033592</v>
      </c>
      <c r="BG262" s="208">
        <v>1036</v>
      </c>
      <c r="BH262" s="208">
        <v>17647709.466743998</v>
      </c>
      <c r="BI262" s="208">
        <v>5679</v>
      </c>
      <c r="BJ262" s="208">
        <v>79788201.037854403</v>
      </c>
      <c r="BK262" s="207">
        <v>785</v>
      </c>
      <c r="BL262" s="208">
        <v>13121006.752</v>
      </c>
      <c r="BM262" s="207">
        <v>2025</v>
      </c>
      <c r="BN262" s="208">
        <v>33602269.399999999</v>
      </c>
      <c r="BO262" s="208">
        <v>990</v>
      </c>
      <c r="BP262" s="208">
        <v>14641023.6</v>
      </c>
      <c r="BQ262" s="208">
        <v>1997</v>
      </c>
      <c r="BR262" s="208">
        <v>33264964.652752001</v>
      </c>
      <c r="BS262" s="208">
        <v>772</v>
      </c>
      <c r="BT262" s="208">
        <v>11567480.175999999</v>
      </c>
      <c r="BU262" s="208">
        <v>900</v>
      </c>
      <c r="BV262" s="208">
        <v>13313492.864</v>
      </c>
      <c r="BW262" s="208">
        <v>224</v>
      </c>
      <c r="BX262" s="208">
        <v>3834915.6159999999</v>
      </c>
      <c r="BY262" s="210">
        <v>310</v>
      </c>
      <c r="BZ262" s="210">
        <v>4761498.5599999996</v>
      </c>
      <c r="CA262" s="208">
        <v>1013</v>
      </c>
      <c r="CB262" s="208">
        <v>18210370.613792002</v>
      </c>
      <c r="CC262" s="208">
        <v>822</v>
      </c>
      <c r="CD262" s="208">
        <v>17006420.392550398</v>
      </c>
      <c r="CE262" s="208">
        <v>746</v>
      </c>
      <c r="CF262" s="208">
        <v>12885744.637247998</v>
      </c>
      <c r="CG262" s="208">
        <v>780</v>
      </c>
      <c r="CH262" s="208">
        <v>13771242.372496</v>
      </c>
      <c r="CI262" s="208">
        <v>1237</v>
      </c>
      <c r="CJ262" s="208">
        <v>20672715.357840002</v>
      </c>
      <c r="CK262" s="208">
        <v>2561</v>
      </c>
      <c r="CL262" s="208">
        <v>58623280.650928013</v>
      </c>
      <c r="CM262" s="208">
        <v>1783</v>
      </c>
      <c r="CN262" s="208">
        <v>35571554.600198403</v>
      </c>
      <c r="CO262" s="208">
        <v>1650</v>
      </c>
      <c r="CP262" s="208">
        <v>35717771.259071991</v>
      </c>
      <c r="CQ262" s="208">
        <v>630</v>
      </c>
      <c r="CR262" s="208">
        <v>11956350.259353919</v>
      </c>
      <c r="CS262" s="208">
        <v>1592</v>
      </c>
      <c r="CT262" s="208">
        <v>33395920.391456001</v>
      </c>
      <c r="CU262" s="208">
        <v>773</v>
      </c>
      <c r="CV262" s="207">
        <v>17792730.412799999</v>
      </c>
      <c r="CW262" s="208">
        <v>509</v>
      </c>
      <c r="CX262" s="208">
        <v>8298801.0335999997</v>
      </c>
      <c r="CY262" s="208">
        <v>1005</v>
      </c>
      <c r="CZ262" s="208">
        <v>22844680.560301602</v>
      </c>
      <c r="DA262" s="208">
        <v>320</v>
      </c>
      <c r="DB262" s="208">
        <v>6664851.1104000006</v>
      </c>
      <c r="DC262" s="208">
        <v>2205</v>
      </c>
      <c r="DD262" s="208">
        <v>46026746.7810416</v>
      </c>
      <c r="DE262" s="208">
        <v>800</v>
      </c>
      <c r="DF262" s="208">
        <v>17083076.0439808</v>
      </c>
      <c r="DG262" s="208">
        <v>573</v>
      </c>
      <c r="DH262" s="208">
        <v>14083292.006694399</v>
      </c>
      <c r="DI262" s="208">
        <v>2069</v>
      </c>
      <c r="DJ262" s="208">
        <v>42187362.013809599</v>
      </c>
      <c r="DK262" s="208">
        <v>507</v>
      </c>
      <c r="DL262" s="208">
        <v>10294422.230400002</v>
      </c>
      <c r="DM262" s="208">
        <v>1422</v>
      </c>
      <c r="DN262" s="208">
        <v>32720263.857119996</v>
      </c>
      <c r="DO262" s="208">
        <v>605</v>
      </c>
      <c r="DP262" s="208">
        <v>11770872.485422399</v>
      </c>
      <c r="DQ262" s="208">
        <v>262</v>
      </c>
      <c r="DR262" s="208">
        <v>6068923.4592000004</v>
      </c>
      <c r="DS262" s="208">
        <v>177</v>
      </c>
      <c r="DT262" s="208">
        <v>3631740.5075055994</v>
      </c>
      <c r="DU262" s="208">
        <v>43</v>
      </c>
      <c r="DV262" s="208">
        <v>956134.59978400008</v>
      </c>
      <c r="DW262" s="208">
        <v>20</v>
      </c>
      <c r="DX262" s="208">
        <v>527555.56000000006</v>
      </c>
      <c r="DY262" s="208">
        <v>200</v>
      </c>
      <c r="DZ262" s="208">
        <v>6995404.5194325596</v>
      </c>
      <c r="EA262" s="208">
        <v>90</v>
      </c>
      <c r="EB262" s="208">
        <v>31140668.16</v>
      </c>
      <c r="EC262" s="208">
        <v>34</v>
      </c>
      <c r="ED262" s="208">
        <v>592264.95999999996</v>
      </c>
      <c r="EE262" s="208">
        <v>0</v>
      </c>
      <c r="EF262" s="208">
        <v>0</v>
      </c>
      <c r="EG262" s="208">
        <v>0</v>
      </c>
      <c r="EH262" s="208">
        <v>0</v>
      </c>
      <c r="EI262" s="208">
        <v>1430</v>
      </c>
      <c r="EJ262" s="208">
        <v>54630208.192000002</v>
      </c>
      <c r="EK262" s="208">
        <v>2657</v>
      </c>
      <c r="EL262" s="208">
        <v>80634536.415999994</v>
      </c>
      <c r="EM262" s="208">
        <v>269</v>
      </c>
      <c r="EN262" s="208">
        <v>24746385.625520162</v>
      </c>
      <c r="EO262" s="207">
        <v>50</v>
      </c>
      <c r="EP262" s="208">
        <v>6738712.7852799995</v>
      </c>
      <c r="EQ262" s="207">
        <v>74864</v>
      </c>
      <c r="ER262" s="209">
        <v>1921871258.46064</v>
      </c>
    </row>
    <row r="263" spans="1:148" s="132" customFormat="1" ht="19.5" hidden="1" customHeight="1" x14ac:dyDescent="0.25">
      <c r="A263" s="214" t="s">
        <v>682</v>
      </c>
      <c r="B263" s="214"/>
      <c r="C263" s="214"/>
      <c r="D263" s="204" t="s">
        <v>677</v>
      </c>
      <c r="E263" s="205"/>
      <c r="F263" s="206"/>
      <c r="G263" s="206"/>
      <c r="H263" s="205"/>
      <c r="I263" s="205"/>
      <c r="J263" s="205"/>
      <c r="K263" s="205"/>
      <c r="L263" s="205"/>
      <c r="M263" s="205"/>
      <c r="N263" s="205"/>
      <c r="O263" s="207">
        <v>585</v>
      </c>
      <c r="P263" s="207">
        <v>43730632.058064006</v>
      </c>
      <c r="Q263" s="208">
        <v>670</v>
      </c>
      <c r="R263" s="207">
        <v>9043535.256000001</v>
      </c>
      <c r="S263" s="207">
        <v>3380</v>
      </c>
      <c r="T263" s="207">
        <v>411864429.13880318</v>
      </c>
      <c r="U263" s="208">
        <v>990</v>
      </c>
      <c r="V263" s="208">
        <v>14424768.960000001</v>
      </c>
      <c r="W263" s="208">
        <v>870</v>
      </c>
      <c r="X263" s="208">
        <v>24080617.2558336</v>
      </c>
      <c r="Y263" s="208">
        <v>1830</v>
      </c>
      <c r="Z263" s="208">
        <v>41673438.071999997</v>
      </c>
      <c r="AA263" s="208">
        <v>1133</v>
      </c>
      <c r="AB263" s="208">
        <v>19652691.032721594</v>
      </c>
      <c r="AC263" s="207">
        <v>0</v>
      </c>
      <c r="AD263" s="208">
        <v>0</v>
      </c>
      <c r="AE263" s="208">
        <v>2167</v>
      </c>
      <c r="AF263" s="208">
        <v>29768148.777247995</v>
      </c>
      <c r="AG263" s="207">
        <v>439</v>
      </c>
      <c r="AH263" s="207">
        <v>14872789.707173439</v>
      </c>
      <c r="AI263" s="207">
        <v>764</v>
      </c>
      <c r="AJ263" s="208">
        <v>14870195.85383584</v>
      </c>
      <c r="AK263" s="207">
        <v>2595</v>
      </c>
      <c r="AL263" s="208">
        <v>67961663.828799993</v>
      </c>
      <c r="AM263" s="208">
        <v>0</v>
      </c>
      <c r="AN263" s="208">
        <v>0</v>
      </c>
      <c r="AO263" s="208">
        <v>240</v>
      </c>
      <c r="AP263" s="208">
        <v>4730326.72</v>
      </c>
      <c r="AQ263" s="208">
        <v>1488</v>
      </c>
      <c r="AR263" s="208">
        <v>55604794.166476801</v>
      </c>
      <c r="AS263" s="208">
        <v>1355</v>
      </c>
      <c r="AT263" s="208">
        <v>20754211.072000001</v>
      </c>
      <c r="AU263" s="208">
        <v>504</v>
      </c>
      <c r="AV263" s="208">
        <v>7722044.0639999993</v>
      </c>
      <c r="AW263" s="208">
        <v>438</v>
      </c>
      <c r="AX263" s="208">
        <v>6829165.6720000003</v>
      </c>
      <c r="AY263" s="208">
        <v>3501</v>
      </c>
      <c r="AZ263" s="208">
        <v>58845330.792819194</v>
      </c>
      <c r="BA263" s="208">
        <v>4610</v>
      </c>
      <c r="BB263" s="208">
        <v>80667818.183220789</v>
      </c>
      <c r="BC263" s="208">
        <v>2000</v>
      </c>
      <c r="BD263" s="208">
        <v>35645289.606079996</v>
      </c>
      <c r="BE263" s="208">
        <v>1753</v>
      </c>
      <c r="BF263" s="208">
        <v>28343428.302033592</v>
      </c>
      <c r="BG263" s="208">
        <v>1036</v>
      </c>
      <c r="BH263" s="208">
        <v>17647709.466743998</v>
      </c>
      <c r="BI263" s="208">
        <v>5679</v>
      </c>
      <c r="BJ263" s="208">
        <v>79788201.037854403</v>
      </c>
      <c r="BK263" s="207">
        <v>785</v>
      </c>
      <c r="BL263" s="208">
        <v>13121006.752</v>
      </c>
      <c r="BM263" s="207">
        <v>2025</v>
      </c>
      <c r="BN263" s="208">
        <v>33602269.399999999</v>
      </c>
      <c r="BO263" s="208">
        <v>990</v>
      </c>
      <c r="BP263" s="208">
        <v>14641023.6</v>
      </c>
      <c r="BQ263" s="208">
        <v>1997</v>
      </c>
      <c r="BR263" s="208">
        <v>33264964.652752001</v>
      </c>
      <c r="BS263" s="208">
        <v>772</v>
      </c>
      <c r="BT263" s="208">
        <v>11567480.175999999</v>
      </c>
      <c r="BU263" s="208">
        <v>900</v>
      </c>
      <c r="BV263" s="208">
        <v>13313492.864</v>
      </c>
      <c r="BW263" s="208">
        <v>224</v>
      </c>
      <c r="BX263" s="208">
        <v>3834915.6159999999</v>
      </c>
      <c r="BY263" s="210">
        <v>310</v>
      </c>
      <c r="BZ263" s="210">
        <v>4761498.5599999996</v>
      </c>
      <c r="CA263" s="208">
        <v>1013</v>
      </c>
      <c r="CB263" s="208">
        <v>18210370.613792002</v>
      </c>
      <c r="CC263" s="208">
        <v>822</v>
      </c>
      <c r="CD263" s="208">
        <v>17006420.392550398</v>
      </c>
      <c r="CE263" s="208">
        <v>746</v>
      </c>
      <c r="CF263" s="208">
        <v>12885744.637247998</v>
      </c>
      <c r="CG263" s="208">
        <v>780</v>
      </c>
      <c r="CH263" s="208">
        <v>13771242.372496</v>
      </c>
      <c r="CI263" s="208">
        <v>1237</v>
      </c>
      <c r="CJ263" s="208">
        <v>20672715.357840002</v>
      </c>
      <c r="CK263" s="208">
        <v>2561</v>
      </c>
      <c r="CL263" s="208">
        <v>58623280.650928013</v>
      </c>
      <c r="CM263" s="208">
        <v>1783</v>
      </c>
      <c r="CN263" s="208">
        <v>35571554.600198403</v>
      </c>
      <c r="CO263" s="208">
        <v>1650</v>
      </c>
      <c r="CP263" s="208">
        <v>35717771.259071991</v>
      </c>
      <c r="CQ263" s="208">
        <v>630</v>
      </c>
      <c r="CR263" s="208">
        <v>11956350.259353919</v>
      </c>
      <c r="CS263" s="208">
        <v>1592</v>
      </c>
      <c r="CT263" s="208">
        <v>33395920.391456001</v>
      </c>
      <c r="CU263" s="208">
        <v>773</v>
      </c>
      <c r="CV263" s="207">
        <v>17792730.412799999</v>
      </c>
      <c r="CW263" s="208">
        <v>509</v>
      </c>
      <c r="CX263" s="208">
        <v>8298801.0335999997</v>
      </c>
      <c r="CY263" s="208">
        <v>1005</v>
      </c>
      <c r="CZ263" s="208">
        <v>22844680.560301602</v>
      </c>
      <c r="DA263" s="208">
        <v>320</v>
      </c>
      <c r="DB263" s="208">
        <v>6664851.1104000006</v>
      </c>
      <c r="DC263" s="208">
        <v>2205</v>
      </c>
      <c r="DD263" s="208">
        <v>46026746.7810416</v>
      </c>
      <c r="DE263" s="208">
        <v>800</v>
      </c>
      <c r="DF263" s="208">
        <v>17083076.0439808</v>
      </c>
      <c r="DG263" s="208">
        <v>573</v>
      </c>
      <c r="DH263" s="208">
        <v>14083292.006694399</v>
      </c>
      <c r="DI263" s="208">
        <v>2069</v>
      </c>
      <c r="DJ263" s="208">
        <v>42187362.013809599</v>
      </c>
      <c r="DK263" s="208">
        <v>507</v>
      </c>
      <c r="DL263" s="208">
        <v>10294422.230400002</v>
      </c>
      <c r="DM263" s="208">
        <v>1422</v>
      </c>
      <c r="DN263" s="208">
        <v>32720263.857119996</v>
      </c>
      <c r="DO263" s="208">
        <v>605</v>
      </c>
      <c r="DP263" s="208">
        <v>11770872.485422399</v>
      </c>
      <c r="DQ263" s="208">
        <v>262</v>
      </c>
      <c r="DR263" s="208">
        <v>6068923.4592000004</v>
      </c>
      <c r="DS263" s="208">
        <v>177</v>
      </c>
      <c r="DT263" s="208">
        <v>3631740.5075055994</v>
      </c>
      <c r="DU263" s="208">
        <v>43</v>
      </c>
      <c r="DV263" s="208">
        <v>956134.59978400008</v>
      </c>
      <c r="DW263" s="208">
        <v>20</v>
      </c>
      <c r="DX263" s="208">
        <v>527555.56000000006</v>
      </c>
      <c r="DY263" s="208">
        <v>200</v>
      </c>
      <c r="DZ263" s="208">
        <v>6995404.5194325596</v>
      </c>
      <c r="EA263" s="208">
        <v>90</v>
      </c>
      <c r="EB263" s="208">
        <v>31140668.16</v>
      </c>
      <c r="EC263" s="208">
        <v>34</v>
      </c>
      <c r="ED263" s="208">
        <v>592264.95999999996</v>
      </c>
      <c r="EE263" s="208">
        <v>0</v>
      </c>
      <c r="EF263" s="208">
        <v>0</v>
      </c>
      <c r="EG263" s="208">
        <v>0</v>
      </c>
      <c r="EH263" s="208">
        <v>0</v>
      </c>
      <c r="EI263" s="208">
        <v>1430</v>
      </c>
      <c r="EJ263" s="208">
        <v>54630208.192000002</v>
      </c>
      <c r="EK263" s="208">
        <v>2657</v>
      </c>
      <c r="EL263" s="208">
        <v>80634536.415999994</v>
      </c>
      <c r="EM263" s="208">
        <v>269</v>
      </c>
      <c r="EN263" s="208">
        <v>24746385.625520162</v>
      </c>
      <c r="EO263" s="207">
        <v>50</v>
      </c>
      <c r="EP263" s="208">
        <v>6738712.7852799995</v>
      </c>
      <c r="EQ263" s="207">
        <v>74864</v>
      </c>
      <c r="ER263" s="209">
        <v>1920868884.4996881</v>
      </c>
    </row>
    <row r="264" spans="1:148" s="1" customFormat="1" ht="15" hidden="1" x14ac:dyDescent="0.25">
      <c r="O264" s="215">
        <f>O258-O259</f>
        <v>0</v>
      </c>
      <c r="P264" s="215">
        <f t="shared" ref="P264:CA264" si="708">P258-P259</f>
        <v>0</v>
      </c>
      <c r="Q264" s="215">
        <f t="shared" si="708"/>
        <v>0</v>
      </c>
      <c r="R264" s="215">
        <f t="shared" si="708"/>
        <v>0</v>
      </c>
      <c r="S264" s="215">
        <f t="shared" si="708"/>
        <v>0</v>
      </c>
      <c r="T264" s="215">
        <f t="shared" si="708"/>
        <v>1144245.3265601993</v>
      </c>
      <c r="U264" s="215">
        <f t="shared" si="708"/>
        <v>0</v>
      </c>
      <c r="V264" s="215">
        <f t="shared" si="708"/>
        <v>0</v>
      </c>
      <c r="W264" s="215">
        <f t="shared" si="708"/>
        <v>0</v>
      </c>
      <c r="X264" s="215">
        <f t="shared" si="708"/>
        <v>0</v>
      </c>
      <c r="Y264" s="215">
        <f t="shared" si="708"/>
        <v>100</v>
      </c>
      <c r="Z264" s="215">
        <f t="shared" si="708"/>
        <v>5455072</v>
      </c>
      <c r="AA264" s="215">
        <f t="shared" si="708"/>
        <v>0</v>
      </c>
      <c r="AB264" s="215">
        <f t="shared" si="708"/>
        <v>0</v>
      </c>
      <c r="AC264" s="215">
        <f t="shared" si="708"/>
        <v>0</v>
      </c>
      <c r="AD264" s="215">
        <f t="shared" si="708"/>
        <v>0</v>
      </c>
      <c r="AE264" s="215">
        <f t="shared" si="708"/>
        <v>0</v>
      </c>
      <c r="AF264" s="215">
        <f t="shared" si="708"/>
        <v>0</v>
      </c>
      <c r="AG264" s="215">
        <f t="shared" si="708"/>
        <v>0</v>
      </c>
      <c r="AH264" s="215">
        <f t="shared" si="708"/>
        <v>0</v>
      </c>
      <c r="AI264" s="215">
        <f t="shared" si="708"/>
        <v>0</v>
      </c>
      <c r="AJ264" s="215">
        <f t="shared" si="708"/>
        <v>0</v>
      </c>
      <c r="AK264" s="215">
        <f t="shared" si="708"/>
        <v>0</v>
      </c>
      <c r="AL264" s="215">
        <f t="shared" si="708"/>
        <v>0</v>
      </c>
      <c r="AM264" s="215">
        <f t="shared" si="708"/>
        <v>0</v>
      </c>
      <c r="AN264" s="215">
        <f t="shared" si="708"/>
        <v>0</v>
      </c>
      <c r="AO264" s="215">
        <f t="shared" si="708"/>
        <v>0</v>
      </c>
      <c r="AP264" s="215">
        <f t="shared" si="708"/>
        <v>0</v>
      </c>
      <c r="AQ264" s="215">
        <f t="shared" si="708"/>
        <v>0</v>
      </c>
      <c r="AR264" s="215">
        <f t="shared" si="708"/>
        <v>0</v>
      </c>
      <c r="AS264" s="215">
        <f t="shared" si="708"/>
        <v>0</v>
      </c>
      <c r="AT264" s="215">
        <f t="shared" si="708"/>
        <v>0</v>
      </c>
      <c r="AU264" s="215">
        <f t="shared" si="708"/>
        <v>0</v>
      </c>
      <c r="AV264" s="215">
        <f t="shared" si="708"/>
        <v>0</v>
      </c>
      <c r="AW264" s="215">
        <f t="shared" si="708"/>
        <v>0</v>
      </c>
      <c r="AX264" s="215">
        <f t="shared" si="708"/>
        <v>0</v>
      </c>
      <c r="AY264" s="215">
        <f t="shared" si="708"/>
        <v>0</v>
      </c>
      <c r="AZ264" s="215">
        <f t="shared" si="708"/>
        <v>0</v>
      </c>
      <c r="BA264" s="215">
        <f t="shared" si="708"/>
        <v>-150</v>
      </c>
      <c r="BB264" s="215">
        <f t="shared" si="708"/>
        <v>-3504494.1119999886</v>
      </c>
      <c r="BC264" s="215">
        <f t="shared" si="708"/>
        <v>0</v>
      </c>
      <c r="BD264" s="215">
        <f t="shared" si="708"/>
        <v>0</v>
      </c>
      <c r="BE264" s="215">
        <f t="shared" si="708"/>
        <v>0</v>
      </c>
      <c r="BF264" s="215">
        <f t="shared" si="708"/>
        <v>0</v>
      </c>
      <c r="BG264" s="215">
        <f t="shared" si="708"/>
        <v>0</v>
      </c>
      <c r="BH264" s="215">
        <f t="shared" si="708"/>
        <v>0</v>
      </c>
      <c r="BI264" s="215">
        <f t="shared" si="708"/>
        <v>50</v>
      </c>
      <c r="BJ264" s="215">
        <f t="shared" si="708"/>
        <v>370165.59999999404</v>
      </c>
      <c r="BK264" s="215">
        <f t="shared" si="708"/>
        <v>0</v>
      </c>
      <c r="BL264" s="215">
        <f t="shared" si="708"/>
        <v>0</v>
      </c>
      <c r="BM264" s="215">
        <f t="shared" si="708"/>
        <v>0</v>
      </c>
      <c r="BN264" s="215">
        <f t="shared" si="708"/>
        <v>0</v>
      </c>
      <c r="BO264" s="215">
        <f t="shared" si="708"/>
        <v>0</v>
      </c>
      <c r="BP264" s="215">
        <f t="shared" si="708"/>
        <v>0</v>
      </c>
      <c r="BQ264" s="215">
        <f t="shared" si="708"/>
        <v>0</v>
      </c>
      <c r="BR264" s="215">
        <f t="shared" si="708"/>
        <v>0</v>
      </c>
      <c r="BS264" s="215">
        <f t="shared" si="708"/>
        <v>0</v>
      </c>
      <c r="BT264" s="215">
        <f t="shared" si="708"/>
        <v>0</v>
      </c>
      <c r="BU264" s="215">
        <f t="shared" si="708"/>
        <v>0</v>
      </c>
      <c r="BV264" s="215">
        <f t="shared" si="708"/>
        <v>0</v>
      </c>
      <c r="BW264" s="215">
        <f t="shared" si="708"/>
        <v>0</v>
      </c>
      <c r="BX264" s="215">
        <f t="shared" si="708"/>
        <v>0</v>
      </c>
      <c r="BY264" s="215">
        <f t="shared" si="708"/>
        <v>0</v>
      </c>
      <c r="BZ264" s="215">
        <f t="shared" si="708"/>
        <v>0</v>
      </c>
      <c r="CA264" s="215">
        <f t="shared" si="708"/>
        <v>0</v>
      </c>
      <c r="CB264" s="215">
        <f t="shared" ref="CB264:EM264" si="709">CB258-CB259</f>
        <v>0</v>
      </c>
      <c r="CC264" s="215">
        <f t="shared" si="709"/>
        <v>0</v>
      </c>
      <c r="CD264" s="215">
        <f t="shared" si="709"/>
        <v>0</v>
      </c>
      <c r="CE264" s="215">
        <f t="shared" si="709"/>
        <v>0</v>
      </c>
      <c r="CF264" s="215">
        <f t="shared" si="709"/>
        <v>0</v>
      </c>
      <c r="CG264" s="215">
        <f t="shared" si="709"/>
        <v>0</v>
      </c>
      <c r="CH264" s="215">
        <f t="shared" si="709"/>
        <v>0</v>
      </c>
      <c r="CI264" s="215">
        <f t="shared" si="709"/>
        <v>0</v>
      </c>
      <c r="CJ264" s="215">
        <f t="shared" si="709"/>
        <v>0</v>
      </c>
      <c r="CK264" s="215">
        <f t="shared" si="709"/>
        <v>0</v>
      </c>
      <c r="CL264" s="215">
        <f t="shared" si="709"/>
        <v>0</v>
      </c>
      <c r="CM264" s="215">
        <f t="shared" si="709"/>
        <v>0</v>
      </c>
      <c r="CN264" s="215">
        <f t="shared" si="709"/>
        <v>0</v>
      </c>
      <c r="CO264" s="215">
        <f t="shared" si="709"/>
        <v>0</v>
      </c>
      <c r="CP264" s="215">
        <f t="shared" si="709"/>
        <v>0</v>
      </c>
      <c r="CQ264" s="215">
        <f t="shared" si="709"/>
        <v>0</v>
      </c>
      <c r="CR264" s="215">
        <f t="shared" si="709"/>
        <v>0</v>
      </c>
      <c r="CS264" s="215">
        <f t="shared" si="709"/>
        <v>0</v>
      </c>
      <c r="CT264" s="215">
        <f t="shared" si="709"/>
        <v>0</v>
      </c>
      <c r="CU264" s="215">
        <f t="shared" si="709"/>
        <v>0</v>
      </c>
      <c r="CV264" s="215">
        <f t="shared" si="709"/>
        <v>0</v>
      </c>
      <c r="CW264" s="215">
        <f t="shared" si="709"/>
        <v>0</v>
      </c>
      <c r="CX264" s="215">
        <f t="shared" si="709"/>
        <v>0</v>
      </c>
      <c r="CY264" s="215">
        <f t="shared" si="709"/>
        <v>0</v>
      </c>
      <c r="CZ264" s="215">
        <f t="shared" si="709"/>
        <v>0</v>
      </c>
      <c r="DA264" s="215">
        <f t="shared" si="709"/>
        <v>0</v>
      </c>
      <c r="DB264" s="215">
        <f t="shared" si="709"/>
        <v>0</v>
      </c>
      <c r="DC264" s="215">
        <f t="shared" si="709"/>
        <v>0</v>
      </c>
      <c r="DD264" s="215">
        <f t="shared" si="709"/>
        <v>0</v>
      </c>
      <c r="DE264" s="215">
        <f t="shared" si="709"/>
        <v>0</v>
      </c>
      <c r="DF264" s="215">
        <f t="shared" si="709"/>
        <v>0</v>
      </c>
      <c r="DG264" s="215">
        <f t="shared" si="709"/>
        <v>0</v>
      </c>
      <c r="DH264" s="215">
        <f t="shared" si="709"/>
        <v>0</v>
      </c>
      <c r="DI264" s="215">
        <f t="shared" si="709"/>
        <v>0</v>
      </c>
      <c r="DJ264" s="215">
        <f t="shared" si="709"/>
        <v>0</v>
      </c>
      <c r="DK264" s="215">
        <f t="shared" si="709"/>
        <v>0</v>
      </c>
      <c r="DL264" s="215">
        <f t="shared" si="709"/>
        <v>0</v>
      </c>
      <c r="DM264" s="215">
        <f t="shared" si="709"/>
        <v>0</v>
      </c>
      <c r="DN264" s="215">
        <f t="shared" si="709"/>
        <v>0</v>
      </c>
      <c r="DO264" s="215">
        <f t="shared" si="709"/>
        <v>0</v>
      </c>
      <c r="DP264" s="215">
        <f t="shared" si="709"/>
        <v>0</v>
      </c>
      <c r="DQ264" s="215">
        <f t="shared" si="709"/>
        <v>0</v>
      </c>
      <c r="DR264" s="215">
        <f t="shared" si="709"/>
        <v>0</v>
      </c>
      <c r="DS264" s="215">
        <f t="shared" si="709"/>
        <v>0</v>
      </c>
      <c r="DT264" s="215">
        <f t="shared" si="709"/>
        <v>0</v>
      </c>
      <c r="DU264" s="215">
        <f t="shared" si="709"/>
        <v>0</v>
      </c>
      <c r="DV264" s="215">
        <f t="shared" si="709"/>
        <v>0</v>
      </c>
      <c r="DW264" s="215">
        <f t="shared" si="709"/>
        <v>0</v>
      </c>
      <c r="DX264" s="215">
        <f t="shared" si="709"/>
        <v>0</v>
      </c>
      <c r="DY264" s="215">
        <f t="shared" si="709"/>
        <v>0</v>
      </c>
      <c r="DZ264" s="215">
        <f t="shared" si="709"/>
        <v>0</v>
      </c>
      <c r="EA264" s="215">
        <f t="shared" si="709"/>
        <v>0</v>
      </c>
      <c r="EB264" s="215">
        <f t="shared" si="709"/>
        <v>0</v>
      </c>
      <c r="EC264" s="215">
        <f t="shared" si="709"/>
        <v>0</v>
      </c>
      <c r="ED264" s="215">
        <f t="shared" si="709"/>
        <v>0</v>
      </c>
      <c r="EE264" s="215">
        <f t="shared" si="709"/>
        <v>0</v>
      </c>
      <c r="EF264" s="215">
        <f t="shared" si="709"/>
        <v>0</v>
      </c>
      <c r="EG264" s="215">
        <f t="shared" si="709"/>
        <v>0</v>
      </c>
      <c r="EH264" s="215">
        <f t="shared" si="709"/>
        <v>0</v>
      </c>
      <c r="EI264" s="215">
        <f t="shared" si="709"/>
        <v>0</v>
      </c>
      <c r="EJ264" s="215">
        <f t="shared" si="709"/>
        <v>0</v>
      </c>
      <c r="EK264" s="215">
        <f t="shared" si="709"/>
        <v>0</v>
      </c>
      <c r="EL264" s="215">
        <f t="shared" si="709"/>
        <v>0</v>
      </c>
      <c r="EM264" s="215">
        <f t="shared" si="709"/>
        <v>0</v>
      </c>
      <c r="EN264" s="215">
        <f t="shared" ref="EN264:ER264" si="710">EN258-EN259</f>
        <v>0</v>
      </c>
      <c r="EO264" s="215">
        <f t="shared" si="710"/>
        <v>0</v>
      </c>
      <c r="EP264" s="215">
        <f t="shared" si="710"/>
        <v>0</v>
      </c>
      <c r="EQ264" s="215">
        <f t="shared" si="710"/>
        <v>0</v>
      </c>
      <c r="ER264" s="215">
        <f t="shared" si="710"/>
        <v>3464988.8145596981</v>
      </c>
    </row>
    <row r="265" spans="1:148" s="1" customFormat="1" x14ac:dyDescent="0.25">
      <c r="Q265" s="2"/>
      <c r="AL265" s="3"/>
      <c r="BY265" s="6"/>
      <c r="BZ265" s="6"/>
      <c r="EQ265" s="8"/>
      <c r="ER265" s="8"/>
    </row>
    <row r="266" spans="1:148" s="1" customFormat="1" x14ac:dyDescent="0.25">
      <c r="Q266" s="2"/>
      <c r="AL266" s="3"/>
      <c r="BY266" s="6"/>
      <c r="BZ266" s="6"/>
      <c r="EQ266" s="8"/>
      <c r="ER266" s="8"/>
    </row>
    <row r="267" spans="1:148" s="1" customFormat="1" x14ac:dyDescent="0.25">
      <c r="Q267" s="2"/>
      <c r="AL267" s="3"/>
      <c r="BY267" s="6"/>
      <c r="BZ267" s="6"/>
      <c r="EQ267" s="8"/>
      <c r="ER267" s="8"/>
    </row>
    <row r="268" spans="1:148" s="1" customFormat="1" x14ac:dyDescent="0.25">
      <c r="Q268" s="2"/>
      <c r="AL268" s="3"/>
      <c r="BY268" s="6"/>
      <c r="BZ268" s="6"/>
      <c r="EQ268" s="8"/>
      <c r="ER268" s="8"/>
    </row>
    <row r="269" spans="1:148" s="1" customFormat="1" x14ac:dyDescent="0.25">
      <c r="Q269" s="2"/>
      <c r="AL269" s="3"/>
      <c r="BY269" s="6"/>
      <c r="BZ269" s="6"/>
      <c r="EQ269" s="8"/>
      <c r="ER269" s="8"/>
    </row>
    <row r="270" spans="1:148" s="1" customFormat="1" x14ac:dyDescent="0.25">
      <c r="Q270" s="2"/>
      <c r="AL270" s="3"/>
      <c r="BY270" s="6"/>
      <c r="BZ270" s="6"/>
      <c r="EQ270" s="8"/>
      <c r="ER270" s="8"/>
    </row>
    <row r="271" spans="1:148" s="1" customFormat="1" x14ac:dyDescent="0.25">
      <c r="Q271" s="2"/>
      <c r="AL271" s="3"/>
      <c r="BY271" s="6"/>
      <c r="BZ271" s="6"/>
      <c r="EQ271" s="8"/>
      <c r="ER271" s="8"/>
    </row>
    <row r="272" spans="1:148" s="1" customFormat="1" x14ac:dyDescent="0.25">
      <c r="Q272" s="2"/>
      <c r="AL272" s="3"/>
      <c r="BY272" s="6"/>
      <c r="BZ272" s="6"/>
      <c r="EQ272" s="8"/>
      <c r="ER272" s="8"/>
    </row>
    <row r="273" spans="17:148" s="1" customFormat="1" x14ac:dyDescent="0.25">
      <c r="Q273" s="2"/>
      <c r="AL273" s="3"/>
      <c r="BY273" s="6"/>
      <c r="BZ273" s="6"/>
      <c r="EQ273" s="8"/>
      <c r="ER273" s="8"/>
    </row>
    <row r="274" spans="17:148" s="1" customFormat="1" x14ac:dyDescent="0.25">
      <c r="Q274" s="2"/>
      <c r="AL274" s="3"/>
      <c r="BY274" s="6"/>
      <c r="BZ274" s="6"/>
      <c r="EQ274" s="8"/>
      <c r="ER274" s="8"/>
    </row>
    <row r="275" spans="17:148" s="1" customFormat="1" x14ac:dyDescent="0.25">
      <c r="Q275" s="2"/>
      <c r="AL275" s="3"/>
      <c r="BY275" s="6"/>
      <c r="BZ275" s="6"/>
      <c r="EQ275" s="8"/>
      <c r="ER275" s="8"/>
    </row>
    <row r="276" spans="17:148" s="1" customFormat="1" x14ac:dyDescent="0.25">
      <c r="Q276" s="2"/>
      <c r="AL276" s="3"/>
      <c r="BY276" s="6"/>
      <c r="BZ276" s="6"/>
      <c r="EQ276" s="8"/>
      <c r="ER276" s="8"/>
    </row>
    <row r="277" spans="17:148" s="1" customFormat="1" x14ac:dyDescent="0.25">
      <c r="Q277" s="2"/>
      <c r="AL277" s="3"/>
      <c r="BY277" s="6"/>
      <c r="BZ277" s="6"/>
      <c r="EQ277" s="8"/>
      <c r="ER277" s="8"/>
    </row>
    <row r="278" spans="17:148" s="1" customFormat="1" x14ac:dyDescent="0.25">
      <c r="Q278" s="2"/>
      <c r="AL278" s="3"/>
      <c r="BY278" s="6"/>
      <c r="BZ278" s="6"/>
      <c r="EQ278" s="8"/>
      <c r="ER278" s="8"/>
    </row>
    <row r="279" spans="17:148" s="1" customFormat="1" x14ac:dyDescent="0.25">
      <c r="Q279" s="2"/>
      <c r="AL279" s="3"/>
      <c r="BY279" s="6"/>
      <c r="BZ279" s="6"/>
      <c r="EQ279" s="8"/>
      <c r="ER279" s="8"/>
    </row>
    <row r="280" spans="17:148" s="1" customFormat="1" x14ac:dyDescent="0.25">
      <c r="Q280" s="2"/>
      <c r="AL280" s="3"/>
      <c r="BY280" s="6"/>
      <c r="BZ280" s="6"/>
      <c r="EQ280" s="8"/>
      <c r="ER280" s="8"/>
    </row>
    <row r="281" spans="17:148" s="1" customFormat="1" x14ac:dyDescent="0.25">
      <c r="Q281" s="2"/>
      <c r="AL281" s="3"/>
      <c r="BY281" s="6"/>
      <c r="BZ281" s="6"/>
      <c r="EQ281" s="8"/>
      <c r="ER281" s="8"/>
    </row>
    <row r="282" spans="17:148" s="1" customFormat="1" x14ac:dyDescent="0.25">
      <c r="Q282" s="2"/>
      <c r="AL282" s="3"/>
      <c r="BY282" s="6"/>
      <c r="BZ282" s="6"/>
      <c r="EQ282" s="8"/>
      <c r="ER282" s="8"/>
    </row>
    <row r="283" spans="17:148" s="1" customFormat="1" x14ac:dyDescent="0.25">
      <c r="Q283" s="2"/>
      <c r="AL283" s="3"/>
      <c r="BY283" s="6"/>
      <c r="BZ283" s="6"/>
      <c r="EQ283" s="8"/>
      <c r="ER283" s="8"/>
    </row>
    <row r="284" spans="17:148" s="1" customFormat="1" x14ac:dyDescent="0.25">
      <c r="Q284" s="2"/>
      <c r="AL284" s="3"/>
      <c r="BY284" s="6"/>
      <c r="BZ284" s="6"/>
      <c r="EQ284" s="8"/>
      <c r="ER284" s="8"/>
    </row>
    <row r="285" spans="17:148" s="1" customFormat="1" x14ac:dyDescent="0.25">
      <c r="Q285" s="2"/>
      <c r="AL285" s="3"/>
      <c r="BY285" s="6"/>
      <c r="BZ285" s="6"/>
      <c r="EQ285" s="8"/>
      <c r="ER285" s="8"/>
    </row>
    <row r="286" spans="17:148" s="1" customFormat="1" x14ac:dyDescent="0.25">
      <c r="Q286" s="2"/>
      <c r="AL286" s="3"/>
      <c r="BY286" s="6"/>
      <c r="BZ286" s="6"/>
      <c r="EQ286" s="8"/>
      <c r="ER286" s="8"/>
    </row>
    <row r="287" spans="17:148" s="1" customFormat="1" x14ac:dyDescent="0.25">
      <c r="Q287" s="2"/>
      <c r="AL287" s="3"/>
      <c r="BY287" s="6"/>
      <c r="BZ287" s="6"/>
      <c r="EQ287" s="8"/>
      <c r="ER287" s="8"/>
    </row>
    <row r="288" spans="17:148" s="1" customFormat="1" x14ac:dyDescent="0.25">
      <c r="Q288" s="2"/>
      <c r="AL288" s="3"/>
      <c r="BY288" s="6"/>
      <c r="BZ288" s="6"/>
      <c r="EQ288" s="8"/>
      <c r="ER288" s="8"/>
    </row>
    <row r="289" spans="17:148" s="1" customFormat="1" x14ac:dyDescent="0.25">
      <c r="Q289" s="2"/>
      <c r="AL289" s="3"/>
      <c r="BY289" s="6"/>
      <c r="BZ289" s="6"/>
      <c r="EQ289" s="8"/>
      <c r="ER289" s="8"/>
    </row>
    <row r="290" spans="17:148" s="1" customFormat="1" x14ac:dyDescent="0.25">
      <c r="Q290" s="2"/>
      <c r="AL290" s="3"/>
      <c r="BY290" s="6"/>
      <c r="BZ290" s="6"/>
      <c r="EQ290" s="8"/>
      <c r="ER290" s="8"/>
    </row>
    <row r="291" spans="17:148" s="1" customFormat="1" x14ac:dyDescent="0.25">
      <c r="Q291" s="2"/>
      <c r="AL291" s="3"/>
      <c r="BY291" s="6"/>
      <c r="BZ291" s="6"/>
      <c r="EQ291" s="8"/>
      <c r="ER291" s="8"/>
    </row>
    <row r="292" spans="17:148" s="1" customFormat="1" x14ac:dyDescent="0.25">
      <c r="Q292" s="2"/>
      <c r="AL292" s="3"/>
      <c r="BY292" s="6"/>
      <c r="BZ292" s="6"/>
      <c r="EQ292" s="8"/>
      <c r="ER292" s="8"/>
    </row>
    <row r="293" spans="17:148" s="1" customFormat="1" x14ac:dyDescent="0.25">
      <c r="Q293" s="2"/>
      <c r="AL293" s="3"/>
      <c r="BY293" s="6"/>
      <c r="BZ293" s="6"/>
      <c r="EQ293" s="8"/>
      <c r="ER293" s="8"/>
    </row>
    <row r="294" spans="17:148" s="1" customFormat="1" x14ac:dyDescent="0.25">
      <c r="Q294" s="2"/>
      <c r="AL294" s="3"/>
      <c r="BY294" s="6"/>
      <c r="BZ294" s="6"/>
      <c r="EQ294" s="8"/>
      <c r="ER294" s="8"/>
    </row>
    <row r="295" spans="17:148" s="1" customFormat="1" x14ac:dyDescent="0.25">
      <c r="Q295" s="2"/>
      <c r="AL295" s="3"/>
      <c r="BY295" s="6"/>
      <c r="BZ295" s="6"/>
      <c r="EQ295" s="8"/>
      <c r="ER295" s="8"/>
    </row>
    <row r="296" spans="17:148" s="1" customFormat="1" x14ac:dyDescent="0.25">
      <c r="Q296" s="2"/>
      <c r="AL296" s="3"/>
      <c r="BY296" s="6"/>
      <c r="BZ296" s="6"/>
      <c r="EQ296" s="8"/>
      <c r="ER296" s="8"/>
    </row>
    <row r="297" spans="17:148" s="1" customFormat="1" x14ac:dyDescent="0.25">
      <c r="Q297" s="2"/>
      <c r="AL297" s="3"/>
      <c r="BY297" s="6"/>
      <c r="BZ297" s="6"/>
      <c r="EQ297" s="8"/>
      <c r="ER297" s="8"/>
    </row>
    <row r="298" spans="17:148" s="1" customFormat="1" x14ac:dyDescent="0.25">
      <c r="Q298" s="2"/>
      <c r="AL298" s="3"/>
      <c r="BY298" s="6"/>
      <c r="BZ298" s="6"/>
      <c r="EQ298" s="8"/>
      <c r="ER298" s="8"/>
    </row>
    <row r="299" spans="17:148" s="1" customFormat="1" x14ac:dyDescent="0.25">
      <c r="Q299" s="2"/>
      <c r="AL299" s="3"/>
      <c r="BY299" s="6"/>
      <c r="BZ299" s="6"/>
      <c r="EQ299" s="8"/>
      <c r="ER299" s="8"/>
    </row>
    <row r="300" spans="17:148" s="1" customFormat="1" x14ac:dyDescent="0.25">
      <c r="Q300" s="2"/>
      <c r="AL300" s="3"/>
      <c r="BY300" s="6"/>
      <c r="BZ300" s="6"/>
      <c r="EQ300" s="8"/>
      <c r="ER300" s="8"/>
    </row>
    <row r="301" spans="17:148" s="1" customFormat="1" x14ac:dyDescent="0.25">
      <c r="Q301" s="2"/>
      <c r="AL301" s="3"/>
      <c r="BY301" s="6"/>
      <c r="BZ301" s="6"/>
      <c r="EQ301" s="8"/>
      <c r="ER301" s="8"/>
    </row>
    <row r="302" spans="17:148" s="1" customFormat="1" x14ac:dyDescent="0.25">
      <c r="Q302" s="2"/>
      <c r="AL302" s="3"/>
      <c r="BY302" s="6"/>
      <c r="BZ302" s="6"/>
      <c r="EQ302" s="8"/>
      <c r="ER302" s="8"/>
    </row>
    <row r="303" spans="17:148" s="1" customFormat="1" x14ac:dyDescent="0.25">
      <c r="Q303" s="2"/>
      <c r="AL303" s="3"/>
      <c r="BY303" s="6"/>
      <c r="BZ303" s="6"/>
      <c r="EQ303" s="8"/>
      <c r="ER303" s="8"/>
    </row>
    <row r="304" spans="17:148" s="1" customFormat="1" x14ac:dyDescent="0.25">
      <c r="Q304" s="2"/>
      <c r="AL304" s="3"/>
      <c r="BY304" s="6"/>
      <c r="BZ304" s="6"/>
      <c r="EQ304" s="8"/>
      <c r="ER304" s="8"/>
    </row>
    <row r="305" spans="17:148" s="1" customFormat="1" x14ac:dyDescent="0.25">
      <c r="Q305" s="2"/>
      <c r="AL305" s="3"/>
      <c r="BY305" s="6"/>
      <c r="BZ305" s="6"/>
      <c r="EQ305" s="8"/>
      <c r="ER305" s="8"/>
    </row>
    <row r="306" spans="17:148" s="1" customFormat="1" x14ac:dyDescent="0.25">
      <c r="Q306" s="2"/>
      <c r="AL306" s="3"/>
      <c r="BY306" s="6"/>
      <c r="BZ306" s="6"/>
      <c r="EQ306" s="8"/>
      <c r="ER306" s="8"/>
    </row>
    <row r="307" spans="17:148" s="1" customFormat="1" x14ac:dyDescent="0.25">
      <c r="Q307" s="2"/>
      <c r="AL307" s="3"/>
      <c r="BY307" s="6"/>
      <c r="BZ307" s="6"/>
      <c r="EQ307" s="8"/>
      <c r="ER307" s="8"/>
    </row>
    <row r="308" spans="17:148" s="1" customFormat="1" x14ac:dyDescent="0.25">
      <c r="Q308" s="2"/>
      <c r="AL308" s="3"/>
      <c r="BY308" s="6"/>
      <c r="BZ308" s="6"/>
      <c r="EQ308" s="8"/>
      <c r="ER308" s="8"/>
    </row>
    <row r="309" spans="17:148" s="1" customFormat="1" x14ac:dyDescent="0.25">
      <c r="Q309" s="2"/>
      <c r="AL309" s="3"/>
      <c r="BY309" s="6"/>
      <c r="BZ309" s="6"/>
      <c r="EQ309" s="8"/>
      <c r="ER309" s="8"/>
    </row>
    <row r="310" spans="17:148" s="1" customFormat="1" x14ac:dyDescent="0.25">
      <c r="Q310" s="2"/>
      <c r="AL310" s="3"/>
      <c r="BY310" s="6"/>
      <c r="BZ310" s="6"/>
      <c r="EQ310" s="8"/>
      <c r="ER310" s="8"/>
    </row>
    <row r="311" spans="17:148" s="1" customFormat="1" x14ac:dyDescent="0.25">
      <c r="Q311" s="2"/>
      <c r="AL311" s="3"/>
      <c r="BY311" s="6"/>
      <c r="BZ311" s="6"/>
      <c r="EQ311" s="8"/>
      <c r="ER311" s="8"/>
    </row>
    <row r="312" spans="17:148" s="1" customFormat="1" x14ac:dyDescent="0.25">
      <c r="Q312" s="2"/>
      <c r="AL312" s="3"/>
      <c r="BY312" s="6"/>
      <c r="BZ312" s="6"/>
      <c r="EQ312" s="8"/>
      <c r="ER312" s="8"/>
    </row>
    <row r="313" spans="17:148" s="1" customFormat="1" x14ac:dyDescent="0.25">
      <c r="Q313" s="2"/>
      <c r="AL313" s="3"/>
      <c r="BY313" s="6"/>
      <c r="BZ313" s="6"/>
      <c r="EQ313" s="8"/>
      <c r="ER313" s="8"/>
    </row>
    <row r="314" spans="17:148" s="1" customFormat="1" x14ac:dyDescent="0.25">
      <c r="Q314" s="2"/>
      <c r="AL314" s="3"/>
      <c r="BY314" s="6"/>
      <c r="BZ314" s="6"/>
      <c r="EQ314" s="8"/>
      <c r="ER314" s="8"/>
    </row>
    <row r="315" spans="17:148" s="1" customFormat="1" x14ac:dyDescent="0.25">
      <c r="Q315" s="2"/>
      <c r="AL315" s="3"/>
      <c r="BY315" s="6"/>
      <c r="BZ315" s="6"/>
      <c r="EQ315" s="8"/>
      <c r="ER315" s="8"/>
    </row>
    <row r="316" spans="17:148" s="1" customFormat="1" x14ac:dyDescent="0.25">
      <c r="Q316" s="2"/>
      <c r="AL316" s="3"/>
      <c r="BY316" s="6"/>
      <c r="BZ316" s="6"/>
      <c r="EQ316" s="8"/>
      <c r="ER316" s="8"/>
    </row>
    <row r="317" spans="17:148" s="1" customFormat="1" x14ac:dyDescent="0.25">
      <c r="Q317" s="2"/>
      <c r="AL317" s="3"/>
      <c r="BY317" s="6"/>
      <c r="BZ317" s="6"/>
      <c r="EQ317" s="8"/>
      <c r="ER317" s="8"/>
    </row>
    <row r="318" spans="17:148" s="1" customFormat="1" x14ac:dyDescent="0.25">
      <c r="Q318" s="2"/>
      <c r="AL318" s="3"/>
      <c r="BY318" s="6"/>
      <c r="BZ318" s="6"/>
      <c r="EQ318" s="8"/>
      <c r="ER318" s="8"/>
    </row>
    <row r="319" spans="17:148" s="1" customFormat="1" x14ac:dyDescent="0.25">
      <c r="Q319" s="2"/>
      <c r="AL319" s="3"/>
      <c r="BY319" s="6"/>
      <c r="BZ319" s="6"/>
      <c r="EQ319" s="8"/>
      <c r="ER319" s="8"/>
    </row>
    <row r="320" spans="17:148" s="1" customFormat="1" x14ac:dyDescent="0.25">
      <c r="Q320" s="2"/>
      <c r="AL320" s="3"/>
      <c r="BY320" s="6"/>
      <c r="BZ320" s="6"/>
      <c r="EQ320" s="8"/>
      <c r="ER320" s="8"/>
    </row>
    <row r="321" spans="17:148" s="1" customFormat="1" x14ac:dyDescent="0.25">
      <c r="Q321" s="2"/>
      <c r="AL321" s="3"/>
      <c r="BY321" s="6"/>
      <c r="BZ321" s="6"/>
      <c r="EQ321" s="8"/>
      <c r="ER321" s="8"/>
    </row>
    <row r="322" spans="17:148" s="1" customFormat="1" x14ac:dyDescent="0.25">
      <c r="Q322" s="2"/>
      <c r="AL322" s="3"/>
      <c r="BY322" s="6"/>
      <c r="BZ322" s="6"/>
      <c r="EQ322" s="8"/>
      <c r="ER322" s="8"/>
    </row>
    <row r="323" spans="17:148" s="1" customFormat="1" x14ac:dyDescent="0.25">
      <c r="Q323" s="2"/>
      <c r="AL323" s="3"/>
      <c r="BY323" s="6"/>
      <c r="BZ323" s="6"/>
      <c r="EQ323" s="8"/>
      <c r="ER323" s="8"/>
    </row>
    <row r="324" spans="17:148" s="1" customFormat="1" x14ac:dyDescent="0.25">
      <c r="Q324" s="2"/>
      <c r="AL324" s="3"/>
      <c r="BY324" s="6"/>
      <c r="BZ324" s="6"/>
      <c r="EQ324" s="8"/>
      <c r="ER324" s="8"/>
    </row>
    <row r="325" spans="17:148" s="1" customFormat="1" x14ac:dyDescent="0.25">
      <c r="Q325" s="2"/>
      <c r="AL325" s="3"/>
      <c r="BY325" s="6"/>
      <c r="BZ325" s="6"/>
      <c r="EQ325" s="8"/>
      <c r="ER325" s="8"/>
    </row>
    <row r="326" spans="17:148" s="1" customFormat="1" x14ac:dyDescent="0.25">
      <c r="Q326" s="2"/>
      <c r="AL326" s="3"/>
      <c r="BY326" s="6"/>
      <c r="BZ326" s="6"/>
      <c r="EQ326" s="8"/>
      <c r="ER326" s="8"/>
    </row>
    <row r="327" spans="17:148" s="1" customFormat="1" x14ac:dyDescent="0.25">
      <c r="Q327" s="2"/>
      <c r="AL327" s="3"/>
      <c r="BY327" s="6"/>
      <c r="BZ327" s="6"/>
      <c r="EQ327" s="8"/>
      <c r="ER327" s="8"/>
    </row>
    <row r="328" spans="17:148" s="1" customFormat="1" x14ac:dyDescent="0.25">
      <c r="Q328" s="2"/>
      <c r="AL328" s="3"/>
      <c r="BY328" s="6"/>
      <c r="BZ328" s="6"/>
      <c r="EQ328" s="8"/>
      <c r="ER328" s="8"/>
    </row>
    <row r="329" spans="17:148" s="1" customFormat="1" x14ac:dyDescent="0.25">
      <c r="Q329" s="2"/>
      <c r="AL329" s="3"/>
      <c r="BY329" s="6"/>
      <c r="BZ329" s="6"/>
      <c r="EQ329" s="8"/>
      <c r="ER329" s="8"/>
    </row>
    <row r="330" spans="17:148" s="1" customFormat="1" x14ac:dyDescent="0.25">
      <c r="Q330" s="2"/>
      <c r="AL330" s="3"/>
      <c r="BY330" s="6"/>
      <c r="BZ330" s="6"/>
      <c r="EQ330" s="8"/>
      <c r="ER330" s="8"/>
    </row>
    <row r="331" spans="17:148" s="1" customFormat="1" x14ac:dyDescent="0.25">
      <c r="Q331" s="2"/>
      <c r="AL331" s="3"/>
      <c r="BY331" s="6"/>
      <c r="BZ331" s="6"/>
      <c r="EQ331" s="8"/>
      <c r="ER331" s="8"/>
    </row>
    <row r="332" spans="17:148" s="1" customFormat="1" x14ac:dyDescent="0.25">
      <c r="Q332" s="2"/>
      <c r="AL332" s="3"/>
      <c r="BY332" s="6"/>
      <c r="BZ332" s="6"/>
      <c r="EQ332" s="8"/>
      <c r="ER332" s="8"/>
    </row>
    <row r="333" spans="17:148" s="1" customFormat="1" x14ac:dyDescent="0.25">
      <c r="Q333" s="2"/>
      <c r="AL333" s="3"/>
      <c r="BY333" s="6"/>
      <c r="BZ333" s="6"/>
      <c r="EQ333" s="8"/>
      <c r="ER333" s="8"/>
    </row>
    <row r="334" spans="17:148" s="1" customFormat="1" x14ac:dyDescent="0.25">
      <c r="Q334" s="2"/>
      <c r="AL334" s="3"/>
      <c r="BY334" s="6"/>
      <c r="BZ334" s="6"/>
      <c r="EQ334" s="8"/>
      <c r="ER334" s="8"/>
    </row>
    <row r="335" spans="17:148" s="1" customFormat="1" x14ac:dyDescent="0.25">
      <c r="Q335" s="2"/>
      <c r="AL335" s="3"/>
      <c r="BY335" s="6"/>
      <c r="BZ335" s="6"/>
      <c r="EQ335" s="8"/>
      <c r="ER335" s="8"/>
    </row>
    <row r="336" spans="17:148" s="1" customFormat="1" x14ac:dyDescent="0.25">
      <c r="Q336" s="2"/>
      <c r="AL336" s="3"/>
      <c r="BY336" s="6"/>
      <c r="BZ336" s="6"/>
      <c r="EQ336" s="8"/>
      <c r="ER336" s="8"/>
    </row>
    <row r="337" spans="17:148" s="1" customFormat="1" x14ac:dyDescent="0.25">
      <c r="Q337" s="2"/>
      <c r="AL337" s="3"/>
      <c r="BY337" s="6"/>
      <c r="BZ337" s="6"/>
      <c r="EQ337" s="8"/>
      <c r="ER337" s="8"/>
    </row>
    <row r="338" spans="17:148" s="1" customFormat="1" x14ac:dyDescent="0.25">
      <c r="Q338" s="2"/>
      <c r="AL338" s="3"/>
      <c r="BY338" s="6"/>
      <c r="BZ338" s="6"/>
      <c r="EQ338" s="8"/>
      <c r="ER338" s="8"/>
    </row>
    <row r="339" spans="17:148" s="1" customFormat="1" x14ac:dyDescent="0.25">
      <c r="Q339" s="2"/>
      <c r="AL339" s="3"/>
      <c r="BY339" s="6"/>
      <c r="BZ339" s="6"/>
      <c r="EQ339" s="8"/>
      <c r="ER339" s="8"/>
    </row>
    <row r="340" spans="17:148" s="1" customFormat="1" x14ac:dyDescent="0.25">
      <c r="Q340" s="2"/>
      <c r="AL340" s="3"/>
      <c r="BY340" s="6"/>
      <c r="BZ340" s="6"/>
      <c r="EQ340" s="8"/>
      <c r="ER340" s="8"/>
    </row>
    <row r="341" spans="17:148" s="1" customFormat="1" x14ac:dyDescent="0.25">
      <c r="Q341" s="2"/>
      <c r="AL341" s="3"/>
      <c r="BY341" s="6"/>
      <c r="BZ341" s="6"/>
      <c r="EQ341" s="8"/>
      <c r="ER341" s="8"/>
    </row>
    <row r="342" spans="17:148" s="1" customFormat="1" x14ac:dyDescent="0.25">
      <c r="Q342" s="2"/>
      <c r="AL342" s="3"/>
      <c r="BY342" s="6"/>
      <c r="BZ342" s="6"/>
      <c r="EQ342" s="8"/>
      <c r="ER342" s="8"/>
    </row>
    <row r="343" spans="17:148" s="1" customFormat="1" x14ac:dyDescent="0.25">
      <c r="Q343" s="2"/>
      <c r="AL343" s="3"/>
      <c r="BY343" s="6"/>
      <c r="BZ343" s="6"/>
      <c r="EQ343" s="8"/>
      <c r="ER343" s="8"/>
    </row>
    <row r="344" spans="17:148" s="1" customFormat="1" x14ac:dyDescent="0.25">
      <c r="Q344" s="2"/>
      <c r="AL344" s="3"/>
      <c r="BY344" s="6"/>
      <c r="BZ344" s="6"/>
      <c r="EQ344" s="8"/>
      <c r="ER344" s="8"/>
    </row>
    <row r="345" spans="17:148" s="1" customFormat="1" x14ac:dyDescent="0.25">
      <c r="Q345" s="2"/>
      <c r="AL345" s="3"/>
      <c r="BY345" s="6"/>
      <c r="BZ345" s="6"/>
      <c r="EQ345" s="8"/>
      <c r="ER345" s="8"/>
    </row>
    <row r="346" spans="17:148" s="1" customFormat="1" x14ac:dyDescent="0.25">
      <c r="Q346" s="2"/>
      <c r="AL346" s="3"/>
      <c r="BY346" s="6"/>
      <c r="BZ346" s="6"/>
      <c r="EQ346" s="8"/>
      <c r="ER346" s="8"/>
    </row>
    <row r="347" spans="17:148" s="1" customFormat="1" x14ac:dyDescent="0.25">
      <c r="Q347" s="2"/>
      <c r="AL347" s="3"/>
      <c r="BY347" s="6"/>
      <c r="BZ347" s="6"/>
      <c r="EQ347" s="8"/>
      <c r="ER347" s="8"/>
    </row>
    <row r="348" spans="17:148" s="1" customFormat="1" x14ac:dyDescent="0.25">
      <c r="Q348" s="2"/>
      <c r="AL348" s="3"/>
      <c r="BY348" s="6"/>
      <c r="BZ348" s="6"/>
      <c r="EQ348" s="8"/>
      <c r="ER348" s="8"/>
    </row>
    <row r="349" spans="17:148" s="1" customFormat="1" x14ac:dyDescent="0.25">
      <c r="Q349" s="2"/>
      <c r="AL349" s="3"/>
      <c r="BY349" s="6"/>
      <c r="BZ349" s="6"/>
      <c r="EQ349" s="8"/>
      <c r="ER349" s="8"/>
    </row>
    <row r="350" spans="17:148" s="1" customFormat="1" x14ac:dyDescent="0.25">
      <c r="Q350" s="2"/>
      <c r="AL350" s="3"/>
      <c r="BY350" s="6"/>
      <c r="BZ350" s="6"/>
      <c r="EQ350" s="8"/>
      <c r="ER350" s="8"/>
    </row>
    <row r="351" spans="17:148" s="1" customFormat="1" x14ac:dyDescent="0.25">
      <c r="Q351" s="2"/>
      <c r="AL351" s="3"/>
      <c r="BY351" s="6"/>
      <c r="BZ351" s="6"/>
      <c r="EQ351" s="8"/>
      <c r="ER351" s="8"/>
    </row>
    <row r="352" spans="17:148" s="1" customFormat="1" x14ac:dyDescent="0.25">
      <c r="Q352" s="2"/>
      <c r="AL352" s="3"/>
      <c r="BY352" s="6"/>
      <c r="BZ352" s="6"/>
      <c r="EQ352" s="8"/>
      <c r="ER352" s="8"/>
    </row>
    <row r="353" spans="17:148" s="1" customFormat="1" x14ac:dyDescent="0.25">
      <c r="Q353" s="2"/>
      <c r="AL353" s="3"/>
      <c r="BY353" s="6"/>
      <c r="BZ353" s="6"/>
      <c r="EQ353" s="8"/>
      <c r="ER353" s="8"/>
    </row>
    <row r="354" spans="17:148" s="1" customFormat="1" x14ac:dyDescent="0.25">
      <c r="Q354" s="2"/>
      <c r="AL354" s="3"/>
      <c r="BY354" s="6"/>
      <c r="BZ354" s="6"/>
      <c r="EQ354" s="8"/>
      <c r="ER354" s="8"/>
    </row>
    <row r="355" spans="17:148" s="1" customFormat="1" x14ac:dyDescent="0.25">
      <c r="Q355" s="2"/>
      <c r="AL355" s="3"/>
      <c r="BY355" s="6"/>
      <c r="BZ355" s="6"/>
      <c r="EQ355" s="8"/>
      <c r="ER355" s="8"/>
    </row>
    <row r="356" spans="17:148" s="1" customFormat="1" x14ac:dyDescent="0.25">
      <c r="Q356" s="2"/>
      <c r="AL356" s="3"/>
      <c r="BY356" s="6"/>
      <c r="BZ356" s="6"/>
      <c r="EQ356" s="8"/>
      <c r="ER356" s="8"/>
    </row>
    <row r="357" spans="17:148" s="1" customFormat="1" x14ac:dyDescent="0.25">
      <c r="Q357" s="2"/>
      <c r="AL357" s="3"/>
      <c r="BY357" s="6"/>
      <c r="BZ357" s="6"/>
      <c r="EQ357" s="8"/>
      <c r="ER357" s="8"/>
    </row>
    <row r="358" spans="17:148" s="1" customFormat="1" x14ac:dyDescent="0.25">
      <c r="Q358" s="2"/>
      <c r="AL358" s="3"/>
      <c r="BY358" s="6"/>
      <c r="BZ358" s="6"/>
      <c r="EQ358" s="8"/>
      <c r="ER358" s="8"/>
    </row>
    <row r="359" spans="17:148" s="1" customFormat="1" x14ac:dyDescent="0.25">
      <c r="Q359" s="2"/>
      <c r="AL359" s="3"/>
      <c r="BY359" s="6"/>
      <c r="BZ359" s="6"/>
      <c r="EQ359" s="8"/>
      <c r="ER359" s="8"/>
    </row>
    <row r="360" spans="17:148" s="1" customFormat="1" x14ac:dyDescent="0.25">
      <c r="Q360" s="2"/>
      <c r="AL360" s="3"/>
      <c r="BY360" s="6"/>
      <c r="BZ360" s="6"/>
      <c r="EQ360" s="8"/>
      <c r="ER360" s="8"/>
    </row>
    <row r="361" spans="17:148" s="1" customFormat="1" x14ac:dyDescent="0.25">
      <c r="Q361" s="2"/>
      <c r="AL361" s="3"/>
      <c r="BY361" s="6"/>
      <c r="BZ361" s="6"/>
      <c r="EQ361" s="8"/>
      <c r="ER361" s="8"/>
    </row>
    <row r="362" spans="17:148" s="1" customFormat="1" x14ac:dyDescent="0.25">
      <c r="Q362" s="2"/>
      <c r="AL362" s="3"/>
      <c r="BY362" s="6"/>
      <c r="BZ362" s="6"/>
      <c r="EQ362" s="8"/>
      <c r="ER362" s="8"/>
    </row>
    <row r="363" spans="17:148" s="1" customFormat="1" x14ac:dyDescent="0.25">
      <c r="Q363" s="2"/>
      <c r="AL363" s="3"/>
      <c r="BY363" s="6"/>
      <c r="BZ363" s="6"/>
      <c r="EQ363" s="8"/>
      <c r="ER363" s="8"/>
    </row>
    <row r="364" spans="17:148" s="1" customFormat="1" x14ac:dyDescent="0.25">
      <c r="Q364" s="2"/>
      <c r="AL364" s="3"/>
      <c r="BY364" s="6"/>
      <c r="BZ364" s="6"/>
      <c r="EQ364" s="8"/>
      <c r="ER364" s="8"/>
    </row>
    <row r="365" spans="17:148" s="1" customFormat="1" x14ac:dyDescent="0.25">
      <c r="Q365" s="2"/>
      <c r="AL365" s="3"/>
      <c r="BY365" s="6"/>
      <c r="BZ365" s="6"/>
      <c r="EQ365" s="8"/>
      <c r="ER365" s="8"/>
    </row>
    <row r="366" spans="17:148" s="1" customFormat="1" x14ac:dyDescent="0.25">
      <c r="Q366" s="2"/>
      <c r="AL366" s="3"/>
      <c r="BY366" s="6"/>
      <c r="BZ366" s="6"/>
      <c r="EQ366" s="8"/>
      <c r="ER366" s="8"/>
    </row>
    <row r="367" spans="17:148" s="1" customFormat="1" x14ac:dyDescent="0.25">
      <c r="Q367" s="2"/>
      <c r="AL367" s="3"/>
      <c r="BY367" s="6"/>
      <c r="BZ367" s="6"/>
      <c r="EQ367" s="8"/>
      <c r="ER367" s="8"/>
    </row>
    <row r="368" spans="17:148" s="1" customFormat="1" x14ac:dyDescent="0.25">
      <c r="Q368" s="2"/>
      <c r="AL368" s="3"/>
      <c r="BY368" s="6"/>
      <c r="BZ368" s="6"/>
      <c r="EQ368" s="8"/>
      <c r="ER368" s="8"/>
    </row>
    <row r="369" spans="17:148" s="1" customFormat="1" x14ac:dyDescent="0.25">
      <c r="Q369" s="2"/>
      <c r="AL369" s="3"/>
      <c r="BY369" s="6"/>
      <c r="BZ369" s="6"/>
      <c r="EQ369" s="8"/>
      <c r="ER369" s="8"/>
    </row>
    <row r="370" spans="17:148" s="1" customFormat="1" x14ac:dyDescent="0.25">
      <c r="Q370" s="2"/>
      <c r="AL370" s="3"/>
      <c r="BY370" s="6"/>
      <c r="BZ370" s="6"/>
      <c r="EQ370" s="8"/>
      <c r="ER370" s="8"/>
    </row>
    <row r="371" spans="17:148" s="1" customFormat="1" x14ac:dyDescent="0.25">
      <c r="Q371" s="2"/>
      <c r="AL371" s="3"/>
      <c r="BY371" s="6"/>
      <c r="BZ371" s="6"/>
      <c r="EQ371" s="8"/>
      <c r="ER371" s="8"/>
    </row>
    <row r="372" spans="17:148" s="1" customFormat="1" x14ac:dyDescent="0.25">
      <c r="Q372" s="2"/>
      <c r="AL372" s="3"/>
      <c r="BY372" s="6"/>
      <c r="BZ372" s="6"/>
      <c r="EQ372" s="8"/>
      <c r="ER372" s="8"/>
    </row>
    <row r="373" spans="17:148" s="1" customFormat="1" x14ac:dyDescent="0.25">
      <c r="Q373" s="2"/>
      <c r="AL373" s="3"/>
      <c r="BY373" s="6"/>
      <c r="BZ373" s="6"/>
      <c r="EQ373" s="8"/>
      <c r="ER373" s="8"/>
    </row>
    <row r="374" spans="17:148" s="1" customFormat="1" x14ac:dyDescent="0.25">
      <c r="Q374" s="2"/>
      <c r="AL374" s="3"/>
      <c r="BY374" s="6"/>
      <c r="BZ374" s="6"/>
      <c r="EQ374" s="8"/>
      <c r="ER374" s="8"/>
    </row>
    <row r="375" spans="17:148" s="1" customFormat="1" x14ac:dyDescent="0.25">
      <c r="Q375" s="2"/>
      <c r="AL375" s="3"/>
      <c r="BY375" s="6"/>
      <c r="BZ375" s="6"/>
      <c r="EQ375" s="8"/>
      <c r="ER375" s="8"/>
    </row>
    <row r="376" spans="17:148" s="1" customFormat="1" x14ac:dyDescent="0.25">
      <c r="Q376" s="2"/>
      <c r="AL376" s="3"/>
      <c r="BY376" s="6"/>
      <c r="BZ376" s="6"/>
      <c r="EQ376" s="8"/>
      <c r="ER376" s="8"/>
    </row>
    <row r="377" spans="17:148" s="1" customFormat="1" hidden="1" x14ac:dyDescent="0.25">
      <c r="Q377" s="2"/>
      <c r="AL377" s="3"/>
      <c r="BY377" s="6"/>
      <c r="BZ377" s="6"/>
      <c r="EQ377" s="8"/>
      <c r="ER377" s="8"/>
    </row>
    <row r="378" spans="17:148" s="1" customFormat="1" hidden="1" x14ac:dyDescent="0.25">
      <c r="Q378" s="2"/>
      <c r="AL378" s="3"/>
      <c r="BY378" s="6"/>
      <c r="BZ378" s="6"/>
      <c r="EQ378" s="8"/>
      <c r="ER378" s="8"/>
    </row>
    <row r="379" spans="17:148" s="1" customFormat="1" x14ac:dyDescent="0.25">
      <c r="Q379" s="2"/>
      <c r="AL379" s="3"/>
      <c r="BY379" s="6"/>
      <c r="BZ379" s="6"/>
      <c r="EQ379" s="8"/>
      <c r="ER379" s="8"/>
    </row>
    <row r="380" spans="17:148" s="1" customFormat="1" x14ac:dyDescent="0.25">
      <c r="Q380" s="2"/>
      <c r="AL380" s="3"/>
      <c r="BY380" s="6"/>
      <c r="BZ380" s="6"/>
      <c r="EQ380" s="8"/>
      <c r="ER380" s="8"/>
    </row>
    <row r="381" spans="17:148" s="1" customFormat="1" x14ac:dyDescent="0.25">
      <c r="Q381" s="2"/>
      <c r="AL381" s="3"/>
      <c r="BY381" s="6"/>
      <c r="BZ381" s="6"/>
      <c r="EQ381" s="8"/>
      <c r="ER381" s="8"/>
    </row>
    <row r="382" spans="17:148" s="1" customFormat="1" x14ac:dyDescent="0.25">
      <c r="Q382" s="2"/>
      <c r="AL382" s="3"/>
      <c r="BY382" s="6"/>
      <c r="BZ382" s="6"/>
      <c r="EQ382" s="8"/>
      <c r="ER382" s="8"/>
    </row>
    <row r="383" spans="17:148" s="1" customFormat="1" x14ac:dyDescent="0.25">
      <c r="Q383" s="2"/>
      <c r="AL383" s="3"/>
      <c r="BY383" s="6"/>
      <c r="BZ383" s="6"/>
      <c r="EQ383" s="8"/>
      <c r="ER383" s="8"/>
    </row>
    <row r="384" spans="17:148" s="1" customFormat="1" x14ac:dyDescent="0.25">
      <c r="Q384" s="2"/>
      <c r="AL384" s="3"/>
      <c r="BY384" s="6"/>
      <c r="BZ384" s="6"/>
      <c r="EQ384" s="8"/>
      <c r="ER384" s="8"/>
    </row>
    <row r="385" spans="17:148" s="1" customFormat="1" x14ac:dyDescent="0.25">
      <c r="Q385" s="2"/>
      <c r="AL385" s="3"/>
      <c r="BY385" s="6"/>
      <c r="BZ385" s="6"/>
      <c r="EQ385" s="8"/>
      <c r="ER385" s="8"/>
    </row>
    <row r="386" spans="17:148" s="1" customFormat="1" x14ac:dyDescent="0.25">
      <c r="Q386" s="2"/>
      <c r="AL386" s="3"/>
      <c r="BY386" s="6"/>
      <c r="BZ386" s="6"/>
      <c r="EQ386" s="8"/>
      <c r="ER386" s="8"/>
    </row>
    <row r="387" spans="17:148" s="1" customFormat="1" x14ac:dyDescent="0.25">
      <c r="Q387" s="2"/>
      <c r="AL387" s="3"/>
      <c r="BY387" s="6"/>
      <c r="BZ387" s="6"/>
      <c r="EQ387" s="8"/>
      <c r="ER387" s="8"/>
    </row>
    <row r="388" spans="17:148" s="1" customFormat="1" x14ac:dyDescent="0.25">
      <c r="Q388" s="2"/>
      <c r="AL388" s="3"/>
      <c r="BY388" s="6"/>
      <c r="BZ388" s="6"/>
      <c r="EQ388" s="8"/>
      <c r="ER388" s="8"/>
    </row>
    <row r="389" spans="17:148" s="1" customFormat="1" x14ac:dyDescent="0.25">
      <c r="Q389" s="2"/>
      <c r="AL389" s="3"/>
      <c r="BY389" s="6"/>
      <c r="BZ389" s="6"/>
      <c r="EQ389" s="8"/>
      <c r="ER389" s="8"/>
    </row>
    <row r="390" spans="17:148" s="1" customFormat="1" x14ac:dyDescent="0.25">
      <c r="Q390" s="2"/>
      <c r="AL390" s="3"/>
      <c r="BY390" s="6"/>
      <c r="BZ390" s="6"/>
      <c r="EQ390" s="8"/>
      <c r="ER390" s="8"/>
    </row>
    <row r="391" spans="17:148" s="1" customFormat="1" x14ac:dyDescent="0.25">
      <c r="Q391" s="2"/>
      <c r="AL391" s="3"/>
      <c r="BY391" s="6"/>
      <c r="BZ391" s="6"/>
      <c r="EQ391" s="8"/>
      <c r="ER391" s="8"/>
    </row>
    <row r="392" spans="17:148" s="1" customFormat="1" x14ac:dyDescent="0.25">
      <c r="Q392" s="2"/>
      <c r="AL392" s="3"/>
      <c r="BY392" s="6"/>
      <c r="BZ392" s="6"/>
      <c r="EQ392" s="8"/>
      <c r="ER392" s="8"/>
    </row>
    <row r="393" spans="17:148" s="1" customFormat="1" x14ac:dyDescent="0.25">
      <c r="Q393" s="2"/>
      <c r="AL393" s="3"/>
      <c r="BY393" s="6"/>
      <c r="BZ393" s="6"/>
      <c r="EQ393" s="8"/>
      <c r="ER393" s="8"/>
    </row>
    <row r="394" spans="17:148" s="1" customFormat="1" x14ac:dyDescent="0.25">
      <c r="Q394" s="2"/>
      <c r="AL394" s="3"/>
      <c r="BY394" s="6"/>
      <c r="BZ394" s="6"/>
      <c r="EQ394" s="8"/>
      <c r="ER394" s="8"/>
    </row>
    <row r="395" spans="17:148" s="1" customFormat="1" x14ac:dyDescent="0.25">
      <c r="Q395" s="2"/>
      <c r="AL395" s="3"/>
      <c r="BY395" s="6"/>
      <c r="BZ395" s="6"/>
      <c r="EQ395" s="8"/>
      <c r="ER395" s="8"/>
    </row>
    <row r="396" spans="17:148" s="1" customFormat="1" x14ac:dyDescent="0.25">
      <c r="Q396" s="2"/>
      <c r="AL396" s="3"/>
      <c r="BY396" s="6"/>
      <c r="BZ396" s="6"/>
      <c r="EQ396" s="8"/>
      <c r="ER396" s="8"/>
    </row>
    <row r="397" spans="17:148" s="1" customFormat="1" x14ac:dyDescent="0.25">
      <c r="Q397" s="2"/>
      <c r="AL397" s="3"/>
      <c r="BY397" s="6"/>
      <c r="BZ397" s="6"/>
      <c r="EQ397" s="8"/>
      <c r="ER397" s="8"/>
    </row>
    <row r="398" spans="17:148" s="1" customFormat="1" x14ac:dyDescent="0.25">
      <c r="Q398" s="2"/>
      <c r="AL398" s="3"/>
      <c r="BY398" s="6"/>
      <c r="BZ398" s="6"/>
      <c r="EQ398" s="8"/>
      <c r="ER398" s="8"/>
    </row>
    <row r="399" spans="17:148" s="1" customFormat="1" x14ac:dyDescent="0.25">
      <c r="Q399" s="2"/>
      <c r="AL399" s="3"/>
      <c r="BY399" s="6"/>
      <c r="BZ399" s="6"/>
      <c r="EQ399" s="8"/>
      <c r="ER399" s="8"/>
    </row>
    <row r="400" spans="17:148" s="1" customFormat="1" x14ac:dyDescent="0.25">
      <c r="Q400" s="2"/>
      <c r="AL400" s="3"/>
      <c r="BY400" s="6"/>
      <c r="BZ400" s="6"/>
      <c r="EQ400" s="8"/>
      <c r="ER400" s="8"/>
    </row>
    <row r="401" spans="17:148" s="1" customFormat="1" x14ac:dyDescent="0.25">
      <c r="Q401" s="2"/>
      <c r="AL401" s="3"/>
      <c r="BY401" s="6"/>
      <c r="BZ401" s="6"/>
      <c r="EQ401" s="8"/>
      <c r="ER401" s="8"/>
    </row>
    <row r="402" spans="17:148" s="1" customFormat="1" x14ac:dyDescent="0.25">
      <c r="Q402" s="2"/>
      <c r="AL402" s="3"/>
      <c r="BY402" s="6"/>
      <c r="BZ402" s="6"/>
      <c r="EQ402" s="8"/>
      <c r="ER402" s="8"/>
    </row>
    <row r="403" spans="17:148" s="1" customFormat="1" x14ac:dyDescent="0.25">
      <c r="Q403" s="2"/>
      <c r="AL403" s="3"/>
      <c r="BY403" s="6"/>
      <c r="BZ403" s="6"/>
      <c r="EQ403" s="8"/>
      <c r="ER403" s="8"/>
    </row>
    <row r="404" spans="17:148" s="1" customFormat="1" x14ac:dyDescent="0.25">
      <c r="Q404" s="2"/>
      <c r="AL404" s="3"/>
      <c r="BY404" s="6"/>
      <c r="BZ404" s="6"/>
      <c r="EQ404" s="8"/>
      <c r="ER404" s="8"/>
    </row>
    <row r="405" spans="17:148" s="1" customFormat="1" x14ac:dyDescent="0.25">
      <c r="Q405" s="2"/>
      <c r="AL405" s="3"/>
      <c r="BY405" s="6"/>
      <c r="BZ405" s="6"/>
      <c r="EQ405" s="8"/>
      <c r="ER405" s="8"/>
    </row>
    <row r="406" spans="17:148" s="1" customFormat="1" x14ac:dyDescent="0.25">
      <c r="Q406" s="2"/>
      <c r="AL406" s="3"/>
      <c r="BY406" s="6"/>
      <c r="BZ406" s="6"/>
      <c r="EQ406" s="8"/>
      <c r="ER406" s="8"/>
    </row>
    <row r="407" spans="17:148" s="1" customFormat="1" x14ac:dyDescent="0.25">
      <c r="Q407" s="2"/>
      <c r="AL407" s="3"/>
      <c r="BY407" s="6"/>
      <c r="BZ407" s="6"/>
      <c r="EQ407" s="8"/>
      <c r="ER407" s="8"/>
    </row>
    <row r="408" spans="17:148" s="1" customFormat="1" x14ac:dyDescent="0.25">
      <c r="Q408" s="2"/>
      <c r="AL408" s="3"/>
      <c r="BY408" s="6"/>
      <c r="BZ408" s="6"/>
      <c r="EQ408" s="8"/>
      <c r="ER408" s="8"/>
    </row>
    <row r="409" spans="17:148" s="1" customFormat="1" x14ac:dyDescent="0.25">
      <c r="Q409" s="2"/>
      <c r="AL409" s="3"/>
      <c r="BY409" s="6"/>
      <c r="BZ409" s="6"/>
      <c r="EQ409" s="8"/>
      <c r="ER409" s="8"/>
    </row>
    <row r="410" spans="17:148" s="1" customFormat="1" x14ac:dyDescent="0.25">
      <c r="Q410" s="2"/>
      <c r="AL410" s="3"/>
      <c r="BY410" s="6"/>
      <c r="BZ410" s="6"/>
      <c r="EQ410" s="8"/>
      <c r="ER410" s="8"/>
    </row>
    <row r="411" spans="17:148" s="1" customFormat="1" x14ac:dyDescent="0.25">
      <c r="Q411" s="2"/>
      <c r="AL411" s="3"/>
      <c r="BY411" s="6"/>
      <c r="BZ411" s="6"/>
      <c r="EQ411" s="8"/>
      <c r="ER411" s="8"/>
    </row>
    <row r="412" spans="17:148" s="1" customFormat="1" x14ac:dyDescent="0.25">
      <c r="Q412" s="2"/>
      <c r="AL412" s="3"/>
      <c r="BY412" s="6"/>
      <c r="BZ412" s="6"/>
      <c r="EQ412" s="8"/>
      <c r="ER412" s="8"/>
    </row>
    <row r="413" spans="17:148" s="1" customFormat="1" x14ac:dyDescent="0.25">
      <c r="Q413" s="2"/>
      <c r="AL413" s="3"/>
      <c r="BY413" s="6"/>
      <c r="BZ413" s="6"/>
      <c r="EQ413" s="8"/>
      <c r="ER413" s="8"/>
    </row>
    <row r="414" spans="17:148" s="1" customFormat="1" x14ac:dyDescent="0.25">
      <c r="Q414" s="2"/>
      <c r="AL414" s="3"/>
      <c r="BY414" s="6"/>
      <c r="BZ414" s="6"/>
      <c r="EQ414" s="8"/>
      <c r="ER414" s="8"/>
    </row>
    <row r="415" spans="17:148" s="1" customFormat="1" x14ac:dyDescent="0.25">
      <c r="Q415" s="2"/>
      <c r="AL415" s="3"/>
      <c r="BY415" s="6"/>
      <c r="BZ415" s="6"/>
      <c r="EQ415" s="8"/>
      <c r="ER415" s="8"/>
    </row>
    <row r="416" spans="17:148" s="1" customFormat="1" x14ac:dyDescent="0.25">
      <c r="Q416" s="2"/>
      <c r="AL416" s="3"/>
      <c r="BY416" s="6"/>
      <c r="BZ416" s="6"/>
      <c r="EQ416" s="8"/>
      <c r="ER416" s="8"/>
    </row>
    <row r="417" spans="17:148" s="1" customFormat="1" x14ac:dyDescent="0.25">
      <c r="Q417" s="2"/>
      <c r="AL417" s="3"/>
      <c r="BY417" s="6"/>
      <c r="BZ417" s="6"/>
      <c r="EQ417" s="8"/>
      <c r="ER417" s="8"/>
    </row>
    <row r="418" spans="17:148" s="1" customFormat="1" x14ac:dyDescent="0.25">
      <c r="Q418" s="2"/>
      <c r="AL418" s="3"/>
      <c r="BY418" s="6"/>
      <c r="BZ418" s="6"/>
      <c r="EQ418" s="8"/>
      <c r="ER418" s="8"/>
    </row>
    <row r="419" spans="17:148" s="1" customFormat="1" x14ac:dyDescent="0.25">
      <c r="Q419" s="2"/>
      <c r="AL419" s="3"/>
      <c r="BY419" s="6"/>
      <c r="BZ419" s="6"/>
      <c r="EQ419" s="8"/>
      <c r="ER419" s="8"/>
    </row>
    <row r="420" spans="17:148" s="1" customFormat="1" x14ac:dyDescent="0.25">
      <c r="Q420" s="2"/>
      <c r="AL420" s="3"/>
      <c r="BY420" s="6"/>
      <c r="BZ420" s="6"/>
      <c r="EQ420" s="8"/>
      <c r="ER420" s="8"/>
    </row>
    <row r="421" spans="17:148" s="1" customFormat="1" x14ac:dyDescent="0.25">
      <c r="Q421" s="2"/>
      <c r="AL421" s="3"/>
      <c r="BY421" s="6"/>
      <c r="BZ421" s="6"/>
      <c r="EQ421" s="8"/>
      <c r="ER421" s="8"/>
    </row>
    <row r="422" spans="17:148" s="1" customFormat="1" x14ac:dyDescent="0.25">
      <c r="Q422" s="2"/>
      <c r="AL422" s="3"/>
      <c r="BY422" s="6"/>
      <c r="BZ422" s="6"/>
      <c r="EQ422" s="8"/>
      <c r="ER422" s="8"/>
    </row>
  </sheetData>
  <autoFilter ref="A10:ER376"/>
  <mergeCells count="223">
    <mergeCell ref="B3:I3"/>
    <mergeCell ref="Y1:Z1"/>
    <mergeCell ref="Y2:Z2"/>
    <mergeCell ref="EQ7:ER7"/>
    <mergeCell ref="A258:C258"/>
    <mergeCell ref="A259:C259"/>
    <mergeCell ref="A261:C261"/>
    <mergeCell ref="EE7:EF7"/>
    <mergeCell ref="EG7:EH7"/>
    <mergeCell ref="EI7:EJ7"/>
    <mergeCell ref="EK7:EL7"/>
    <mergeCell ref="EM7:EN7"/>
    <mergeCell ref="EO7:EP7"/>
    <mergeCell ref="DS7:DT7"/>
    <mergeCell ref="DU7:DV7"/>
    <mergeCell ref="DW7:DX7"/>
    <mergeCell ref="DY7:DZ7"/>
    <mergeCell ref="EA7:EB7"/>
    <mergeCell ref="EC7:ED7"/>
    <mergeCell ref="DG7:DH7"/>
    <mergeCell ref="DI7:DJ7"/>
    <mergeCell ref="DK7:DL7"/>
    <mergeCell ref="DM7:DN7"/>
    <mergeCell ref="DO7:DP7"/>
    <mergeCell ref="DQ7:DR7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AY7:AZ7"/>
    <mergeCell ref="BA7:BB7"/>
    <mergeCell ref="BC7:BD7"/>
    <mergeCell ref="BE7:BF7"/>
    <mergeCell ref="BG7:BH7"/>
    <mergeCell ref="BI7:BJ7"/>
    <mergeCell ref="AM7:AN7"/>
    <mergeCell ref="AO7:AP7"/>
    <mergeCell ref="AQ7:AR7"/>
    <mergeCell ref="AS7:AT7"/>
    <mergeCell ref="AU7:AV7"/>
    <mergeCell ref="AW7:AX7"/>
    <mergeCell ref="AE7:AF7"/>
    <mergeCell ref="AG7:AH7"/>
    <mergeCell ref="AI7:AJ7"/>
    <mergeCell ref="AK7:AL7"/>
    <mergeCell ref="O7:P7"/>
    <mergeCell ref="Q7:R7"/>
    <mergeCell ref="S7:T7"/>
    <mergeCell ref="U7:V7"/>
    <mergeCell ref="W7:X7"/>
    <mergeCell ref="Y7:Z7"/>
    <mergeCell ref="EE6:EF6"/>
    <mergeCell ref="EG6:EH6"/>
    <mergeCell ref="EI6:EJ6"/>
    <mergeCell ref="EK6:EL6"/>
    <mergeCell ref="EM6:EN6"/>
    <mergeCell ref="EQ6:ER6"/>
    <mergeCell ref="DS6:DT6"/>
    <mergeCell ref="DU6:DV6"/>
    <mergeCell ref="DW6:DX6"/>
    <mergeCell ref="DY6:DZ6"/>
    <mergeCell ref="EA6:EB6"/>
    <mergeCell ref="EC6:ED6"/>
    <mergeCell ref="DG6:DH6"/>
    <mergeCell ref="DI6:DJ6"/>
    <mergeCell ref="DK6:DL6"/>
    <mergeCell ref="DM6:DN6"/>
    <mergeCell ref="DO6:DP6"/>
    <mergeCell ref="DQ6:DR6"/>
    <mergeCell ref="CU6:CV6"/>
    <mergeCell ref="CW6:CX6"/>
    <mergeCell ref="CY6:CZ6"/>
    <mergeCell ref="DA6:DB6"/>
    <mergeCell ref="DC6:DD6"/>
    <mergeCell ref="DE6:DF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EM5:EN5"/>
    <mergeCell ref="EO5:EP5"/>
    <mergeCell ref="EQ5:ER5"/>
    <mergeCell ref="K6:N6"/>
    <mergeCell ref="O6:P6"/>
    <mergeCell ref="Q6:R6"/>
    <mergeCell ref="S6:T6"/>
    <mergeCell ref="U6:V6"/>
    <mergeCell ref="W6:X6"/>
    <mergeCell ref="Y6:Z6"/>
    <mergeCell ref="EA5:EB5"/>
    <mergeCell ref="EC5:ED5"/>
    <mergeCell ref="EE5:EF5"/>
    <mergeCell ref="EG5:EH5"/>
    <mergeCell ref="EI5:EJ5"/>
    <mergeCell ref="EK5:EL5"/>
    <mergeCell ref="DO5:DP5"/>
    <mergeCell ref="DQ5:DR5"/>
    <mergeCell ref="DS5:DT5"/>
    <mergeCell ref="DU5:DV5"/>
    <mergeCell ref="DW5:DX5"/>
    <mergeCell ref="DY5:DZ5"/>
    <mergeCell ref="DC5:DD5"/>
    <mergeCell ref="DE5:DF5"/>
    <mergeCell ref="DG5:DH5"/>
    <mergeCell ref="DI5:DJ5"/>
    <mergeCell ref="DK5:DL5"/>
    <mergeCell ref="DM5:DN5"/>
    <mergeCell ref="CQ5:CR5"/>
    <mergeCell ref="CS5:CT5"/>
    <mergeCell ref="CU5:CV5"/>
    <mergeCell ref="CW5:CX5"/>
    <mergeCell ref="CY5:CZ5"/>
    <mergeCell ref="DA5:DB5"/>
    <mergeCell ref="CE5:CF5"/>
    <mergeCell ref="CG5:CH5"/>
    <mergeCell ref="CI5:CJ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AK3:AL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N5"/>
    <mergeCell ref="O5:P5"/>
    <mergeCell ref="Q5:R5"/>
    <mergeCell ref="S5:T5"/>
    <mergeCell ref="U5:V5"/>
    <mergeCell ref="K7:K8"/>
    <mergeCell ref="L7:L8"/>
    <mergeCell ref="M7:M8"/>
    <mergeCell ref="N7:N8"/>
    <mergeCell ref="AI5:AJ5"/>
    <mergeCell ref="AK5:AL5"/>
    <mergeCell ref="AA7:AB7"/>
    <mergeCell ref="AC7:AD7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2022-08-10T01:18:54Z</dcterms:created>
  <dcterms:modified xsi:type="dcterms:W3CDTF">2022-08-16T02:36:45Z</dcterms:modified>
</cp:coreProperties>
</file>